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840" yWindow="-108" windowWidth="22308" windowHeight="13188" tabRatio="649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F739" i="23" l="1"/>
  <c r="J10" i="22" l="1"/>
  <c r="I10" i="22"/>
  <c r="I2" i="22" s="1"/>
  <c r="U15" i="21" l="1"/>
  <c r="D8" i="1" s="1"/>
  <c r="R37" i="20"/>
  <c r="D26" i="1" s="1"/>
  <c r="G47" i="1" l="1"/>
  <c r="C26" i="1" s="1"/>
  <c r="E26" i="1" s="1"/>
  <c r="G46" i="1"/>
  <c r="C27" i="1" s="1"/>
  <c r="L15" i="21" l="1"/>
  <c r="D12" i="1" s="1"/>
  <c r="E12" i="1" s="1"/>
  <c r="N37" i="20" l="1"/>
  <c r="B15" i="21" l="1"/>
  <c r="D10" i="1" s="1"/>
  <c r="E10" i="1" l="1"/>
  <c r="G15" i="21"/>
  <c r="D11" i="1" s="1"/>
  <c r="E11" i="1" s="1"/>
  <c r="Q15" i="21"/>
  <c r="G48" i="1" l="1"/>
  <c r="C32" i="1" s="1"/>
  <c r="G45" i="1"/>
  <c r="C25" i="1" s="1"/>
  <c r="G44" i="1"/>
  <c r="C22" i="1" s="1"/>
  <c r="AD37" i="20" l="1"/>
  <c r="D29" i="1" s="1"/>
  <c r="E29" i="1" s="1"/>
  <c r="B739" i="23"/>
  <c r="J739" i="23"/>
  <c r="K739" i="23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8" i="19" l="1"/>
  <c r="N3" i="19" s="1"/>
  <c r="H19" i="19" l="1"/>
  <c r="E7" i="1" l="1"/>
  <c r="E8" i="1"/>
  <c r="D13" i="1"/>
  <c r="E13" i="1" s="1"/>
  <c r="C50" i="1" l="1"/>
  <c r="C49" i="1"/>
  <c r="G49" i="1" s="1"/>
  <c r="C33" i="1" s="1"/>
  <c r="C57" i="1" l="1"/>
  <c r="B14" i="22"/>
  <c r="G50" i="1" l="1"/>
  <c r="B1" i="23" l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AP37" i="20" l="1"/>
  <c r="AL37" i="20"/>
  <c r="AH37" i="20"/>
  <c r="Z37" i="20"/>
  <c r="D28" i="1" s="1"/>
  <c r="E28" i="1" s="1"/>
  <c r="V38" i="20"/>
  <c r="J37" i="20"/>
  <c r="F37" i="20"/>
  <c r="B37" i="20"/>
  <c r="D22" i="1" s="1"/>
  <c r="K26" i="19" l="1"/>
  <c r="K25" i="19"/>
  <c r="K27" i="19"/>
  <c r="K28" i="19" l="1"/>
  <c r="J19" i="19" l="1"/>
  <c r="B19" i="19" l="1"/>
  <c r="M19" i="19" s="1"/>
  <c r="D19" i="19"/>
  <c r="D9" i="1" s="1"/>
  <c r="E9" i="1" s="1"/>
  <c r="D34" i="1" l="1"/>
  <c r="E34" i="1" s="1"/>
  <c r="D33" i="1"/>
  <c r="E33" i="1" s="1"/>
  <c r="D32" i="1"/>
  <c r="E32" i="1" s="1"/>
  <c r="D27" i="1"/>
  <c r="E27" i="1" s="1"/>
  <c r="G19" i="1" s="1"/>
  <c r="G30" i="1" s="1"/>
  <c r="D24" i="1"/>
  <c r="E24" i="1" s="1"/>
  <c r="D23" i="1"/>
  <c r="E23" i="1" s="1"/>
  <c r="D14" i="1"/>
  <c r="E14" i="1" s="1"/>
  <c r="D25" i="1"/>
  <c r="D6" i="1"/>
  <c r="C36" i="1"/>
  <c r="C16" i="1" s="1"/>
  <c r="E25" i="1" l="1"/>
  <c r="D36" i="1"/>
  <c r="N19" i="19"/>
  <c r="E22" i="1"/>
  <c r="E6" i="1"/>
  <c r="E16" i="1" s="1"/>
  <c r="E36" i="1" l="1"/>
  <c r="D16" i="1"/>
  <c r="D39" i="1" l="1"/>
</calcChain>
</file>

<file path=xl/sharedStrings.xml><?xml version="1.0" encoding="utf-8"?>
<sst xmlns="http://schemas.openxmlformats.org/spreadsheetml/2006/main" count="1818" uniqueCount="1411">
  <si>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</si>
  <si>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</si>
  <si>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</si>
  <si>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</si>
  <si>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</si>
  <si>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</si>
  <si>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</si>
  <si>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</si>
  <si>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</si>
  <si>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</si>
  <si>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</si>
  <si>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</si>
  <si>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</si>
  <si>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</si>
  <si>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</si>
  <si>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</si>
  <si>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</si>
  <si>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</si>
  <si>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</si>
  <si>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</si>
  <si>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</si>
  <si>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</si>
  <si>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</si>
  <si>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</si>
  <si>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</si>
  <si>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</si>
  <si>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</si>
  <si>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</si>
  <si>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</si>
  <si>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</si>
  <si>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</si>
  <si>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</si>
  <si>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</si>
  <si>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</si>
  <si>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</si>
  <si>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</si>
  <si>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</si>
  <si>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</si>
  <si>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</si>
  <si>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</si>
  <si>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</si>
  <si>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Elm Grove</t>
  </si>
  <si>
    <t>Fort Atkinson</t>
  </si>
  <si>
    <t>Hartland</t>
  </si>
  <si>
    <t>Jefferson</t>
  </si>
  <si>
    <t>Johnson Creek</t>
  </si>
  <si>
    <t>Mukwonago</t>
  </si>
  <si>
    <t>Muskego</t>
  </si>
  <si>
    <t>New Berlin</t>
  </si>
  <si>
    <t>Oconomowoc</t>
  </si>
  <si>
    <t>Palmyra</t>
  </si>
  <si>
    <t>Pewaukee</t>
  </si>
  <si>
    <t>Watertown</t>
  </si>
  <si>
    <t>Waukesha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</si>
  <si>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</si>
  <si>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</si>
  <si>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</si>
  <si>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</si>
  <si>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</si>
  <si>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</si>
  <si>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</si>
  <si>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</si>
  <si>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</si>
  <si>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</si>
  <si>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</si>
  <si>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</si>
  <si>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</si>
  <si>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</si>
  <si>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</si>
  <si>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</si>
  <si>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</si>
  <si>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</si>
  <si>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</si>
  <si>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</si>
  <si>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</si>
  <si>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</si>
  <si>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</si>
  <si>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</si>
  <si>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</si>
  <si>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</si>
  <si>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</si>
  <si>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</si>
  <si>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</si>
  <si>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</si>
  <si>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</si>
  <si>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</si>
  <si>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</si>
  <si>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</si>
  <si>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</si>
  <si>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</si>
  <si>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</si>
  <si>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</si>
  <si>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</si>
  <si>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</si>
  <si>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</si>
  <si>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</si>
  <si>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</si>
  <si>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</si>
  <si>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</si>
  <si>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</si>
  <si>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</si>
  <si>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</si>
  <si>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</si>
  <si>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</si>
  <si>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Other income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</si>
  <si>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</si>
  <si>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</si>
  <si>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</si>
  <si>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</si>
  <si>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</si>
  <si>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</si>
  <si>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Operating/project expenses</t>
  </si>
  <si>
    <t>Reserve/R&amp;D Fund Allocations</t>
  </si>
  <si>
    <t>CD0066920002786</t>
  </si>
  <si>
    <t>CD0066920025165</t>
  </si>
  <si>
    <t>FREE-20000827</t>
  </si>
  <si>
    <t>TITLE-20002631</t>
  </si>
  <si>
    <t>TITLE-20002970</t>
  </si>
  <si>
    <t>H-0064694</t>
  </si>
  <si>
    <t>00669DA20024101</t>
  </si>
  <si>
    <t>00669CO20025157</t>
  </si>
  <si>
    <t>Recorded Books - Transparent Languages</t>
  </si>
  <si>
    <t>489942 RF - Stephenson Public Library - refund for unused wplc newspaper uploading costs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</si>
  <si>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</si>
  <si>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</si>
  <si>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</si>
  <si>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</si>
  <si>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</si>
  <si>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</si>
  <si>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</si>
  <si>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</si>
  <si>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</si>
  <si>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</si>
  <si>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</si>
  <si>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</si>
  <si>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</si>
  <si>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</si>
  <si>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</si>
  <si>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</si>
  <si>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</si>
  <si>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</si>
  <si>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</si>
  <si>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</si>
  <si>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</si>
  <si>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</si>
  <si>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</si>
  <si>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</si>
  <si>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</si>
  <si>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</si>
  <si>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</si>
  <si>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</si>
  <si>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</si>
  <si>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</si>
  <si>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</si>
  <si>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</si>
  <si>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</si>
  <si>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</si>
  <si>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</si>
  <si>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</si>
  <si>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</si>
  <si>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</si>
  <si>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</si>
  <si>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</si>
  <si>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</si>
  <si>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</si>
  <si>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</si>
  <si>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</si>
  <si>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</si>
  <si>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</si>
  <si>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</si>
  <si>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</si>
  <si>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</si>
  <si>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</si>
  <si>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</si>
  <si>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</si>
  <si>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</si>
  <si>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</si>
  <si>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</si>
  <si>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</si>
  <si>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</si>
  <si>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</si>
  <si>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</si>
  <si>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</si>
  <si>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</si>
  <si>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</si>
  <si>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</si>
  <si>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</si>
  <si>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</si>
  <si>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</si>
  <si>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</si>
  <si>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</si>
  <si>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</si>
  <si>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</si>
  <si>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</si>
  <si>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</si>
  <si>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</si>
  <si>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</si>
  <si>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</si>
  <si>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</si>
  <si>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</si>
  <si>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</si>
  <si>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</si>
  <si>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</si>
  <si>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</si>
  <si>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</si>
  <si>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</si>
  <si>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</si>
  <si>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</si>
  <si>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</si>
  <si>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</si>
  <si>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</si>
  <si>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</si>
  <si>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</si>
  <si>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</si>
  <si>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</si>
  <si>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</si>
  <si>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</si>
  <si>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</si>
  <si>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</si>
  <si>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</si>
  <si>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</si>
  <si>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</si>
  <si>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</si>
  <si>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</si>
  <si>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</si>
  <si>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</si>
  <si>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</si>
  <si>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</si>
  <si>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</si>
  <si>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</si>
  <si>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</si>
  <si>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</si>
  <si>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</si>
  <si>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</si>
  <si>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</si>
  <si>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</si>
  <si>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</si>
  <si>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</si>
  <si>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</si>
  <si>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</si>
  <si>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</si>
  <si>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</si>
  <si>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</si>
  <si>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</si>
  <si>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</si>
  <si>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</si>
  <si>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</si>
  <si>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</si>
  <si>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</si>
  <si>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</si>
  <si>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</si>
  <si>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</si>
  <si>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</si>
  <si>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</si>
  <si>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</si>
  <si>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applied to 00669DA20024101</t>
  </si>
  <si>
    <t>MARC Records, 1000013245</t>
  </si>
  <si>
    <t>CD0066920046131</t>
  </si>
  <si>
    <t>00669DA20028570</t>
  </si>
  <si>
    <t>10FEB20Preorder</t>
  </si>
  <si>
    <t>00669DA20029464</t>
  </si>
  <si>
    <t>11FEB20Preorder</t>
  </si>
  <si>
    <t>00669CO20030449</t>
  </si>
  <si>
    <t>00669CO20030451</t>
  </si>
  <si>
    <t>00669CO20030450</t>
  </si>
  <si>
    <t>00669CO20030458</t>
  </si>
  <si>
    <t>00669CO20030456</t>
  </si>
  <si>
    <t>00669CO20030457</t>
  </si>
  <si>
    <t>00669DA20033667</t>
  </si>
  <si>
    <t>18FEB20Preorder</t>
  </si>
  <si>
    <t>00669CO20034844</t>
  </si>
  <si>
    <t>00669CO20034845</t>
  </si>
  <si>
    <t>00669CO20034854</t>
  </si>
  <si>
    <t>Eliot Treichel</t>
  </si>
  <si>
    <t>00669CO20034867</t>
  </si>
  <si>
    <t>2020 ALA Awards</t>
  </si>
  <si>
    <t>00669CO20034865</t>
  </si>
  <si>
    <t>AFIC LG+ FEB SJ</t>
  </si>
  <si>
    <t>00669CO20034866</t>
  </si>
  <si>
    <t>AFIC MU FEB JP</t>
  </si>
  <si>
    <t>00669CO20034871</t>
  </si>
  <si>
    <t>APO Mar NHW</t>
  </si>
  <si>
    <t>00669CO20034885</t>
  </si>
  <si>
    <t>00669CO20034883</t>
  </si>
  <si>
    <t>ARTL Audio Feb CH</t>
  </si>
  <si>
    <t>00669CO20034884</t>
  </si>
  <si>
    <t>ARTL Ebook Feb CH</t>
  </si>
  <si>
    <t>00669CO20034888</t>
  </si>
  <si>
    <t>00669CO20034887</t>
  </si>
  <si>
    <t>00669CO20034890</t>
  </si>
  <si>
    <t>March Holds-NHW</t>
  </si>
  <si>
    <t>00669CO20034889</t>
  </si>
  <si>
    <t>JYA-MY-FEB-LP</t>
  </si>
  <si>
    <t>00669CO20034911</t>
  </si>
  <si>
    <t>Alexander McCall Smi</t>
  </si>
  <si>
    <t>00669CO20034910</t>
  </si>
  <si>
    <t>AFIC RO FEB JP</t>
  </si>
  <si>
    <t>00669CO20034916</t>
  </si>
  <si>
    <t>AFic My Feb CH</t>
  </si>
  <si>
    <t>00669CO20034914</t>
  </si>
  <si>
    <t>AFic SC FEB SJ</t>
  </si>
  <si>
    <t>00669CO20034915</t>
  </si>
  <si>
    <t>AFIC SER-FEB20</t>
  </si>
  <si>
    <t>00669CO20034913</t>
  </si>
  <si>
    <t>ANFIC CO FEB SJ</t>
  </si>
  <si>
    <t>00669CO20034923</t>
  </si>
  <si>
    <t>JYA Series LoraleeP</t>
  </si>
  <si>
    <t>00669CO20034921</t>
  </si>
  <si>
    <t>00669CO20034922</t>
  </si>
  <si>
    <t>ANFIC GA FEB SL</t>
  </si>
  <si>
    <t>00669CO20034924</t>
  </si>
  <si>
    <t>ANFIC HE FEB RS</t>
  </si>
  <si>
    <t>00669CO20034929</t>
  </si>
  <si>
    <t>ANFIC HI FEB SL</t>
  </si>
  <si>
    <t>00669CO20034930</t>
  </si>
  <si>
    <t>ANFIC HO DM FEB</t>
  </si>
  <si>
    <t>00669CO20034931</t>
  </si>
  <si>
    <t>ANFIC PA FEB RS</t>
  </si>
  <si>
    <t>00669CO20034944</t>
  </si>
  <si>
    <t>ANFIC SR DM FEB</t>
  </si>
  <si>
    <t>00669CO20034945</t>
  </si>
  <si>
    <t>JYA F/SF LoraleeP</t>
  </si>
  <si>
    <t>00669CO20034946</t>
  </si>
  <si>
    <t>JYA GL FEB SJ</t>
  </si>
  <si>
    <t>00669CO20034943</t>
  </si>
  <si>
    <t>JYA GN FEB SJ</t>
  </si>
  <si>
    <t>00669DA20036362</t>
  </si>
  <si>
    <t>21FEB20Preorder</t>
  </si>
  <si>
    <t>00669DA20037469</t>
  </si>
  <si>
    <t>24FEB20Preorder</t>
  </si>
  <si>
    <t>00669CO20036827</t>
  </si>
  <si>
    <t>00669CO20036828</t>
  </si>
  <si>
    <t>00669DA20038452</t>
  </si>
  <si>
    <t>25FEB20Preorder</t>
  </si>
  <si>
    <t>00669DA20038453</t>
  </si>
  <si>
    <t>00669CP20041646</t>
  </si>
  <si>
    <t>CPC 2/29</t>
  </si>
  <si>
    <t>00669DA20044710</t>
  </si>
  <si>
    <t>3MAR20Preorder</t>
  </si>
  <si>
    <t>00669DA20044711</t>
  </si>
  <si>
    <t>00669CO20046126</t>
  </si>
  <si>
    <t>00669CO20046127</t>
  </si>
  <si>
    <t>00669CO20046133</t>
  </si>
  <si>
    <t>00669CO20046140</t>
  </si>
  <si>
    <t>HOLDS</t>
  </si>
  <si>
    <t>00669CO20046143</t>
  </si>
  <si>
    <t>00669CO20046142</t>
  </si>
  <si>
    <t>00669CO20046141</t>
  </si>
  <si>
    <t>00669CO20046139</t>
  </si>
  <si>
    <t>AFIC MU MAR JP</t>
  </si>
  <si>
    <t>00669CO20046151</t>
  </si>
  <si>
    <t>AFIC RO MAR JP</t>
  </si>
  <si>
    <t>APR PO kh</t>
  </si>
  <si>
    <t>00669CO20046152</t>
  </si>
  <si>
    <t>JYAPO MAR KI</t>
  </si>
  <si>
    <t>0019968-I: WNA Services Co - wplc newspapers</t>
  </si>
  <si>
    <t>Patricia Portz</t>
  </si>
  <si>
    <t>Coffee Studio - wplc roundtable</t>
  </si>
  <si>
    <t>Eagle (Alice Baker Mem)</t>
  </si>
  <si>
    <t>Lake Mills (L.D. Fargo Public)</t>
  </si>
  <si>
    <t>Menomonee Falls</t>
  </si>
  <si>
    <t>North Lake (Town Hall Library-North Lake)</t>
  </si>
  <si>
    <t>Sussex (Pauline Haass)</t>
  </si>
  <si>
    <t>Waterloo (Karl Junginger Lib)</t>
  </si>
  <si>
    <t>Whitewater (Irvin L. Young Memorial)</t>
  </si>
  <si>
    <t>MARC Records, 1000025428</t>
  </si>
  <si>
    <t>CD0066920065082</t>
  </si>
  <si>
    <t>MARC Records, 1000026798</t>
  </si>
  <si>
    <t>00669DA20047775</t>
  </si>
  <si>
    <t>6MAR20Preorder</t>
  </si>
  <si>
    <t>00669DA20049599</t>
  </si>
  <si>
    <t>10MAR20Preorder</t>
  </si>
  <si>
    <t>00669CO20050958</t>
  </si>
  <si>
    <t>Requests</t>
  </si>
  <si>
    <t>00669CO20052337</t>
  </si>
  <si>
    <t>00669CO20052341</t>
  </si>
  <si>
    <t>00669CO20052340</t>
  </si>
  <si>
    <t>00669CO20052339</t>
  </si>
  <si>
    <t>3/20-Adult Series</t>
  </si>
  <si>
    <t>00669CO20052358</t>
  </si>
  <si>
    <t>00669CO20052360</t>
  </si>
  <si>
    <t>BLR</t>
  </si>
  <si>
    <t>00669CO20052357</t>
  </si>
  <si>
    <t>00669CO20052359</t>
  </si>
  <si>
    <t>JYABEST MAR KI</t>
  </si>
  <si>
    <t>00669CO20052356</t>
  </si>
  <si>
    <t>JYA MU MAR KI</t>
  </si>
  <si>
    <t>00669SU20054553</t>
  </si>
  <si>
    <t>00669SU20054554</t>
  </si>
  <si>
    <t>00669SU20054555</t>
  </si>
  <si>
    <t>00669SU20054556</t>
  </si>
  <si>
    <t>00669SU20054654</t>
  </si>
  <si>
    <t>00669DA20056762</t>
  </si>
  <si>
    <t>17MAR20Preorder</t>
  </si>
  <si>
    <t>00669SU20055422</t>
  </si>
  <si>
    <t>00669SU20055423</t>
  </si>
  <si>
    <t>00669SU20055424</t>
  </si>
  <si>
    <t>00669SU20055447</t>
  </si>
  <si>
    <t>00669CO20055461</t>
  </si>
  <si>
    <t>00669CO20055462</t>
  </si>
  <si>
    <t>00669CO20055460</t>
  </si>
  <si>
    <t>00669CO20055581</t>
  </si>
  <si>
    <t>00669CO20055580</t>
  </si>
  <si>
    <t>00669CO20055909</t>
  </si>
  <si>
    <t>Lucky Day 3/13</t>
  </si>
  <si>
    <t>00669DA20059749</t>
  </si>
  <si>
    <t>18MAR20Preorder</t>
  </si>
  <si>
    <t>00669CO20058433</t>
  </si>
  <si>
    <t>ARTL AUDIO MAR JW</t>
  </si>
  <si>
    <t>00669CO20058585</t>
  </si>
  <si>
    <t>ARTL EBOOK MAR JW</t>
  </si>
  <si>
    <t>00669CO20059328</t>
  </si>
  <si>
    <t>Audio for Lucky Day</t>
  </si>
  <si>
    <t>00669CO20059329</t>
  </si>
  <si>
    <t>Audio Lucky Day #2</t>
  </si>
  <si>
    <t>00669CO20065076</t>
  </si>
  <si>
    <t>00669CO20065075</t>
  </si>
  <si>
    <t>00669CO20065083</t>
  </si>
  <si>
    <t>00669CO20065084</t>
  </si>
  <si>
    <t>00669CO20065149</t>
  </si>
  <si>
    <t>00669CO20065147</t>
  </si>
  <si>
    <t>00669CO20065148</t>
  </si>
  <si>
    <t>JYA GN MAR SJ</t>
  </si>
  <si>
    <t>00669CO20065146</t>
  </si>
  <si>
    <t>JYA GL MAR SJ</t>
  </si>
  <si>
    <t>00669CO20065145</t>
  </si>
  <si>
    <t>AFIC LG+ MAR SJ</t>
  </si>
  <si>
    <t>00669CO20065168</t>
  </si>
  <si>
    <t>AFIC SC MAR SJ</t>
  </si>
  <si>
    <t>00669CO20065170</t>
  </si>
  <si>
    <t>Amys Mar CH</t>
  </si>
  <si>
    <t>00669CO20065169</t>
  </si>
  <si>
    <t>RTL</t>
  </si>
  <si>
    <t>00669DA20068365</t>
  </si>
  <si>
    <t>24MAR20Preorder</t>
  </si>
  <si>
    <t>00669CO20073305</t>
  </si>
  <si>
    <t>Lucky Day</t>
  </si>
  <si>
    <t>00669DA20076383</t>
  </si>
  <si>
    <t>30MAR20Preorder</t>
  </si>
  <si>
    <t>00669CO20075076</t>
  </si>
  <si>
    <t>00669CO20075074</t>
  </si>
  <si>
    <t>00669CO20075075</t>
  </si>
  <si>
    <t>ANFIC CO MAR SL</t>
  </si>
  <si>
    <t>00669CO20075077</t>
  </si>
  <si>
    <t>00669CO20075095</t>
  </si>
  <si>
    <t>00669CO20075097</t>
  </si>
  <si>
    <t>00669CO20075098</t>
  </si>
  <si>
    <t>ANFIC HI MAR SL</t>
  </si>
  <si>
    <t>00669CO20075096</t>
  </si>
  <si>
    <t>ANFIC GA MAR SL</t>
  </si>
  <si>
    <t>00669DA20079269</t>
  </si>
  <si>
    <t>31MAR20Preorder</t>
  </si>
  <si>
    <t>00669CO20082718</t>
  </si>
  <si>
    <t>00669CO20082719</t>
  </si>
  <si>
    <t>RFP NHW</t>
  </si>
  <si>
    <t>00669CO20082720</t>
  </si>
  <si>
    <t>00669CO20082726</t>
  </si>
  <si>
    <t>00669CO20082727</t>
  </si>
  <si>
    <t>00669CO20082737</t>
  </si>
  <si>
    <t>RFP</t>
  </si>
  <si>
    <t>00669CO20083502</t>
  </si>
  <si>
    <t>Project Mgmt Fee</t>
  </si>
  <si>
    <t>76605468</t>
  </si>
  <si>
    <t>Bluehost.com-wplc newspapers domain name</t>
  </si>
  <si>
    <t>492059 RF - refund to Winnefox Library System for delay of service</t>
  </si>
  <si>
    <t>Recorded Books - Transparent Languages refund for delay of service to Winnefox Library System</t>
  </si>
  <si>
    <t>CD0066920010658 - Advantage Holds Reduction  paid as CD006692001658</t>
  </si>
  <si>
    <t>carried over to reserve</t>
  </si>
  <si>
    <t>carried over to digital content</t>
  </si>
  <si>
    <t>remove from digital content</t>
  </si>
  <si>
    <t>carried over to R&amp;D</t>
  </si>
  <si>
    <t>remove from reserve</t>
  </si>
  <si>
    <t>carried over to website</t>
  </si>
  <si>
    <t>carried over to newspaper hosting</t>
  </si>
  <si>
    <t>Carryover Totals</t>
  </si>
  <si>
    <t>Digital Content</t>
  </si>
  <si>
    <t>Reserve**</t>
  </si>
  <si>
    <t>Program management**</t>
  </si>
  <si>
    <t>Recalled title, TITLE-20010941</t>
  </si>
  <si>
    <t>CD0066920119009</t>
  </si>
  <si>
    <t>x</t>
  </si>
  <si>
    <t>OverDrive donation on 00669CO20086592</t>
  </si>
  <si>
    <t>00669CO20086592</t>
  </si>
  <si>
    <t>Health Collection</t>
  </si>
  <si>
    <t>00669CO20088080</t>
  </si>
  <si>
    <t>00669CO20088079</t>
  </si>
  <si>
    <t>00669DA20090473</t>
  </si>
  <si>
    <t>7APR20Preorder</t>
  </si>
  <si>
    <t>00669DA20098040</t>
  </si>
  <si>
    <t>13APR20Preorder</t>
  </si>
  <si>
    <t>00669DA20099915</t>
  </si>
  <si>
    <t>14APR20Preorder</t>
  </si>
  <si>
    <t>00669CO20103376</t>
  </si>
  <si>
    <t>00669CO20103377</t>
  </si>
  <si>
    <t>00669CO20103378</t>
  </si>
  <si>
    <t>RTL Ebook Apr CH</t>
  </si>
  <si>
    <t>00669CO20103393</t>
  </si>
  <si>
    <t>00669CO20103392</t>
  </si>
  <si>
    <t>00669CO20103486</t>
  </si>
  <si>
    <t>holds no copies</t>
  </si>
  <si>
    <t>00669CO20103541</t>
  </si>
  <si>
    <t>Macmillan</t>
  </si>
  <si>
    <t>00669CO20103668</t>
  </si>
  <si>
    <t>00669DA20109669</t>
  </si>
  <si>
    <t>21APR20Preorder</t>
  </si>
  <si>
    <t>00669DA20109670</t>
  </si>
  <si>
    <t>00669DA20113863</t>
  </si>
  <si>
    <t>23APR20Preorder</t>
  </si>
  <si>
    <t>00669DA20113864</t>
  </si>
  <si>
    <t>00669DA20119364</t>
  </si>
  <si>
    <t>28APR20Preorder</t>
  </si>
  <si>
    <t>00669DA20119365</t>
  </si>
  <si>
    <t>00669CO20118806</t>
  </si>
  <si>
    <t>We are not here</t>
  </si>
  <si>
    <t>00669CO20118834</t>
  </si>
  <si>
    <t>00669CO20118833</t>
  </si>
  <si>
    <t>00669CO20118847</t>
  </si>
  <si>
    <t>Weed or re-purchase?</t>
  </si>
  <si>
    <t>00669CO20119007</t>
  </si>
  <si>
    <t>00669CO20119013</t>
  </si>
  <si>
    <t>00669CO20119014</t>
  </si>
  <si>
    <t>Series MW</t>
  </si>
  <si>
    <t>00669CO20119028</t>
  </si>
  <si>
    <t>AFIC LG+ APR SJ</t>
  </si>
  <si>
    <t>00669CO20119022</t>
  </si>
  <si>
    <t>AFIC MU APR JP</t>
  </si>
  <si>
    <t>00669CO20119023</t>
  </si>
  <si>
    <t>AFIC RO APR JP</t>
  </si>
  <si>
    <t>00669CO20119021</t>
  </si>
  <si>
    <t>AFIC SC APR SJ</t>
  </si>
  <si>
    <t>00669CO20119027</t>
  </si>
  <si>
    <t>ANFIC CO APR SJ</t>
  </si>
  <si>
    <t>00669CO20119024</t>
  </si>
  <si>
    <t>ANFIC GA APR SL</t>
  </si>
  <si>
    <t>00669CO20119025</t>
  </si>
  <si>
    <t>ANFIC HE APR RS</t>
  </si>
  <si>
    <t>00669CO20119026</t>
  </si>
  <si>
    <t>ANFIC HI APR SL</t>
  </si>
  <si>
    <t>00669CO20119020</t>
  </si>
  <si>
    <t>ANFIC PA APR RS</t>
  </si>
  <si>
    <t>00669CO20119019</t>
  </si>
  <si>
    <t>ARTL Audio Apr CH</t>
  </si>
  <si>
    <t>00669CO20119044</t>
  </si>
  <si>
    <t>00669CO20119040</t>
  </si>
  <si>
    <t>00669CO20119041</t>
  </si>
  <si>
    <t>00669CO20119039</t>
  </si>
  <si>
    <t>JYA GL APR SJ</t>
  </si>
  <si>
    <t>JYAPO MAY KI</t>
  </si>
  <si>
    <t>00669CO20119042</t>
  </si>
  <si>
    <t>Holds w/no copies MW</t>
  </si>
  <si>
    <t>00669CO20119037</t>
  </si>
  <si>
    <t>JYABEST May KI</t>
  </si>
  <si>
    <t>00669CO20119038</t>
  </si>
  <si>
    <t>JYA GN APR SJ</t>
  </si>
  <si>
    <t>00669CO20119043</t>
  </si>
  <si>
    <t>JYA MY APR LEP</t>
  </si>
  <si>
    <t>2MAY20Preorder</t>
  </si>
  <si>
    <t>Dreamhost WPLC domain name</t>
  </si>
  <si>
    <t>Winding Rivers WPLC content</t>
  </si>
  <si>
    <t>$200 on 12/31 CC, part of 2019 budget</t>
  </si>
  <si>
    <t>New Glarus Public Library WPLC historical newspaper project: uploading 9,623 historical newspaper pages (not previously recorded in 2019 budget)</t>
  </si>
  <si>
    <t>MARC Records, 1000033255</t>
  </si>
  <si>
    <t>Chuck Cushing</t>
  </si>
  <si>
    <t>Recalled title, TITLE-20012349</t>
  </si>
  <si>
    <t>Recalled title, TITLE-20012350</t>
  </si>
  <si>
    <t>CD0066920149364</t>
  </si>
  <si>
    <t>CD0066920163466</t>
  </si>
  <si>
    <t>00669DA20127366</t>
  </si>
  <si>
    <t>00669DA20131540</t>
  </si>
  <si>
    <t>5MAY20Preorder</t>
  </si>
  <si>
    <t>00669CO20131152</t>
  </si>
  <si>
    <t>00669CO20131153</t>
  </si>
  <si>
    <t>00669CO20131155</t>
  </si>
  <si>
    <t>A-Series-4/20-READY</t>
  </si>
  <si>
    <t>00669CO20131154</t>
  </si>
  <si>
    <t>00669CO20131151</t>
  </si>
  <si>
    <t>00669DA20140225</t>
  </si>
  <si>
    <t>12MAY20Preorder</t>
  </si>
  <si>
    <t>00669CO20138895</t>
  </si>
  <si>
    <t>OldHolds/NewVersion</t>
  </si>
  <si>
    <t>00669CO20138898</t>
  </si>
  <si>
    <t>00669CO20138896</t>
  </si>
  <si>
    <t>00669CO20138897</t>
  </si>
  <si>
    <t>Hold w/No Copies</t>
  </si>
  <si>
    <t>00669CO20138926</t>
  </si>
  <si>
    <t>PO June KH</t>
  </si>
  <si>
    <t>00669CO20138930</t>
  </si>
  <si>
    <t>00669CO20138931</t>
  </si>
  <si>
    <t>00669CO20138949</t>
  </si>
  <si>
    <t>00669CO20138950</t>
  </si>
  <si>
    <t>00669CO20142611</t>
  </si>
  <si>
    <t>Recommendations</t>
  </si>
  <si>
    <t>00669CO20144135</t>
  </si>
  <si>
    <t>00669CO20144136</t>
  </si>
  <si>
    <t>00669CO20144134</t>
  </si>
  <si>
    <t>00669CO20144137</t>
  </si>
  <si>
    <t>ANFIC CO MAY SL</t>
  </si>
  <si>
    <t>00669DA20148014</t>
  </si>
  <si>
    <t>19MAY20Preorder</t>
  </si>
  <si>
    <t>00669CO20149353</t>
  </si>
  <si>
    <t>Big Read Titles</t>
  </si>
  <si>
    <t>00669CO20149354</t>
  </si>
  <si>
    <t>ARTL eBookJW</t>
  </si>
  <si>
    <t>00669CO20149355</t>
  </si>
  <si>
    <t>AFIC MU MAY JP</t>
  </si>
  <si>
    <t>00669CO20149401</t>
  </si>
  <si>
    <t>AFIC RO MAY JP</t>
  </si>
  <si>
    <t>00669CO20149400</t>
  </si>
  <si>
    <t>ARTL Audio May JW</t>
  </si>
  <si>
    <t>00669CO20149399</t>
  </si>
  <si>
    <t>00669CO20149403</t>
  </si>
  <si>
    <t>00669CO20149402</t>
  </si>
  <si>
    <t>00669CO20149411</t>
  </si>
  <si>
    <t>J/YA Fant/SF Loralee</t>
  </si>
  <si>
    <t>00669CO20149414</t>
  </si>
  <si>
    <t>J/YA Series Loralee</t>
  </si>
  <si>
    <t>00669CO20149410</t>
  </si>
  <si>
    <t>00669CO20149412</t>
  </si>
  <si>
    <t>00669CO20149413</t>
  </si>
  <si>
    <t>Series</t>
  </si>
  <si>
    <t>00669DA20155023</t>
  </si>
  <si>
    <t>26MAY20Preorder</t>
  </si>
  <si>
    <t>00669DA20155024</t>
  </si>
  <si>
    <t>00669CO20156546</t>
  </si>
  <si>
    <t>New</t>
  </si>
  <si>
    <t>00669CO20156547</t>
  </si>
  <si>
    <t>00669CO20156545</t>
  </si>
  <si>
    <t>00669CO20156555</t>
  </si>
  <si>
    <t>AFIC LG+ MAY SJ</t>
  </si>
  <si>
    <t>00669CO20156561</t>
  </si>
  <si>
    <t>AFIC SC MAY SJ</t>
  </si>
  <si>
    <t>00669CO20156563</t>
  </si>
  <si>
    <t>00669CO20156559</t>
  </si>
  <si>
    <t>ANFIC HE MAY RS</t>
  </si>
  <si>
    <t>00669CO20156560</t>
  </si>
  <si>
    <t>ANFIC PA MAY RS</t>
  </si>
  <si>
    <t>00669CO20156558</t>
  </si>
  <si>
    <t>JYA GL MAY SJ</t>
  </si>
  <si>
    <t>00669CO20156562</t>
  </si>
  <si>
    <t>JYA GN MAY SJ</t>
  </si>
  <si>
    <t>00669CO20156556</t>
  </si>
  <si>
    <t>00669CO20156557</t>
  </si>
  <si>
    <t>00669CO20156568</t>
  </si>
  <si>
    <t>NEW</t>
  </si>
  <si>
    <t>00669DA20160051</t>
  </si>
  <si>
    <t>29MAY20Preorder</t>
  </si>
  <si>
    <t>00669CO20163432</t>
  </si>
  <si>
    <t>00669CO20163433</t>
  </si>
  <si>
    <t>00669CO20163431</t>
  </si>
  <si>
    <t>00669CO20163429</t>
  </si>
  <si>
    <t>00669CO20163430</t>
  </si>
  <si>
    <t>00669CO20163464</t>
  </si>
  <si>
    <t>Macmillan holds 2</t>
  </si>
  <si>
    <t>00669DA20166172</t>
  </si>
  <si>
    <t>2JUN20Preorder</t>
  </si>
  <si>
    <t>4JUN20Preorder</t>
  </si>
  <si>
    <t>MARC Records, 1000039100</t>
  </si>
  <si>
    <t>H-0066308</t>
  </si>
  <si>
    <t>Roberta Larson</t>
  </si>
  <si>
    <t>Recollection WI transfer</t>
  </si>
  <si>
    <t>Benton Public Library District - Item: rec090 - Pre-payment of uploading fees for 24,247 pages to the Archive of Wisconsin Newspapers</t>
  </si>
  <si>
    <t>492254</t>
  </si>
  <si>
    <t>Barron Public Library - Item: rec090 - Uploading 40,000 historical newspaper pages</t>
  </si>
  <si>
    <t>492344</t>
  </si>
  <si>
    <t>Lakeview Community Lib of Rand - Item: rec090 - Uploading 64,708 historical newspaper pages</t>
  </si>
  <si>
    <t>492345</t>
  </si>
  <si>
    <t>Stanley Area Historical Societ - Item: rec090 - Uploading 41,154 historical newspaper pages</t>
  </si>
  <si>
    <t>492346</t>
  </si>
  <si>
    <t>Cadott Community Library - Item: rec090 - Uploading 8,177 historical newspaper pages</t>
  </si>
  <si>
    <t>492347</t>
  </si>
  <si>
    <t>Richard Eggleston</t>
  </si>
  <si>
    <t>Susan Daniels</t>
  </si>
  <si>
    <t>ebooks</t>
  </si>
  <si>
    <t>CD0066920187747</t>
  </si>
  <si>
    <t>Add'l Content Income</t>
  </si>
  <si>
    <t>OverDrive Content*</t>
  </si>
  <si>
    <t>* Overdrive Content includes the Add'l Content Income which is allocated for content purchases</t>
  </si>
  <si>
    <t>Add'l Content Income*</t>
  </si>
  <si>
    <t>00669CP20213007, manual payment</t>
  </si>
  <si>
    <t>00669DA20169831</t>
  </si>
  <si>
    <t>00669DA20173376</t>
  </si>
  <si>
    <t>8JUN20Preorder</t>
  </si>
  <si>
    <t>00669CO20172369</t>
  </si>
  <si>
    <t>00669CO20172368</t>
  </si>
  <si>
    <t>Echo Mountain</t>
  </si>
  <si>
    <t>00669CO20172388</t>
  </si>
  <si>
    <t>00669CO20172387</t>
  </si>
  <si>
    <t>00669CO20172385</t>
  </si>
  <si>
    <t>Audio sale-TopEbook</t>
  </si>
  <si>
    <t>00669CO20172386</t>
  </si>
  <si>
    <t>Adult Audio RTL</t>
  </si>
  <si>
    <t>00669CO20172407</t>
  </si>
  <si>
    <t>Adult eBook RTL</t>
  </si>
  <si>
    <t>00669CO20172409</t>
  </si>
  <si>
    <t>00669CO20172408</t>
  </si>
  <si>
    <t>00669CO20172425</t>
  </si>
  <si>
    <t>00669CO20172426</t>
  </si>
  <si>
    <t>00669SU20173338</t>
  </si>
  <si>
    <t>June Blackstone</t>
  </si>
  <si>
    <t>00669SU20173355</t>
  </si>
  <si>
    <t>Sourcebook cart 8</t>
  </si>
  <si>
    <t>00669SU20173356</t>
  </si>
  <si>
    <t>Sourcebook cart 3</t>
  </si>
  <si>
    <t>00669SU20173357</t>
  </si>
  <si>
    <t>Sourcebook Cart 4</t>
  </si>
  <si>
    <t>00669SU20173358</t>
  </si>
  <si>
    <t>Sourcebook cart 5</t>
  </si>
  <si>
    <t>00669SU20173359</t>
  </si>
  <si>
    <t>Sourcebook Cart 6</t>
  </si>
  <si>
    <t>00669SU20173360</t>
  </si>
  <si>
    <t>Sourcebook cart 9</t>
  </si>
  <si>
    <t>00669DA20174945</t>
  </si>
  <si>
    <t>9JUN20Preorder</t>
  </si>
  <si>
    <t>00669SU20174626</t>
  </si>
  <si>
    <t>oasis Audio Sim Use</t>
  </si>
  <si>
    <t>00669SU20174747</t>
  </si>
  <si>
    <t>June 2 Blackstone</t>
  </si>
  <si>
    <t>00669SU20174751</t>
  </si>
  <si>
    <t>June 3 Blackstone</t>
  </si>
  <si>
    <t>00669SU20174830</t>
  </si>
  <si>
    <t>Tantor 25 cart 1</t>
  </si>
  <si>
    <t>00669SU20174843</t>
  </si>
  <si>
    <t>Tantor 25 cart 2</t>
  </si>
  <si>
    <t>00669SU20174854</t>
  </si>
  <si>
    <t>Tantor 25 cart 3</t>
  </si>
  <si>
    <t>00669SU20179229</t>
  </si>
  <si>
    <t>Book Club</t>
  </si>
  <si>
    <t>00669SU20179230</t>
  </si>
  <si>
    <t>00669SU20179231</t>
  </si>
  <si>
    <t>00669SU20179232</t>
  </si>
  <si>
    <t>00669SU20179233</t>
  </si>
  <si>
    <t>00669SU20179234</t>
  </si>
  <si>
    <t>00669SU20184482</t>
  </si>
  <si>
    <t>00669DA20188588</t>
  </si>
  <si>
    <t>16JUN20Preorder</t>
  </si>
  <si>
    <t>00669CO20187734</t>
  </si>
  <si>
    <t>audiobook sale</t>
  </si>
  <si>
    <t>00669CO20187737</t>
  </si>
  <si>
    <t>00669CO20187738</t>
  </si>
  <si>
    <t>00669CO20187740</t>
  </si>
  <si>
    <t>00669CO20187739</t>
  </si>
  <si>
    <t>00669CO20187754</t>
  </si>
  <si>
    <t>00669CO20187805</t>
  </si>
  <si>
    <t>BLM</t>
  </si>
  <si>
    <t>00669CO20187836</t>
  </si>
  <si>
    <t>blm</t>
  </si>
  <si>
    <t>00669DA20190571</t>
  </si>
  <si>
    <t>17JUN20Preorder</t>
  </si>
  <si>
    <t>00669SU20193473</t>
  </si>
  <si>
    <t>00669SU20194447</t>
  </si>
  <si>
    <t>00669SU20197816</t>
  </si>
  <si>
    <t>00669DA20202240</t>
  </si>
  <si>
    <t>23JUN20Preorder</t>
  </si>
  <si>
    <t>00669CO20201261</t>
  </si>
  <si>
    <t>00669CO20201262</t>
  </si>
  <si>
    <t>00669CO20201285</t>
  </si>
  <si>
    <t>AFIC LG+ June SJ</t>
  </si>
  <si>
    <t>00669CO20201286</t>
  </si>
  <si>
    <t>00669CO20201284</t>
  </si>
  <si>
    <t>Holds w/No Copies</t>
  </si>
  <si>
    <t>00669CO20203834</t>
  </si>
  <si>
    <t>New Cart</t>
  </si>
  <si>
    <t>00669DA20205256</t>
  </si>
  <si>
    <t>25JUN20Preorder</t>
  </si>
  <si>
    <t>00669SU20206938</t>
  </si>
  <si>
    <t>00669CP20213007</t>
  </si>
  <si>
    <t>CPC, June 2020</t>
  </si>
  <si>
    <t>00669DA20210680</t>
  </si>
  <si>
    <t>30JUN20Preorder</t>
  </si>
  <si>
    <t>CD0066920224338</t>
  </si>
  <si>
    <t>CD0066920214475</t>
  </si>
  <si>
    <t>00669CO20215521</t>
  </si>
  <si>
    <t>00669CO20215523</t>
  </si>
  <si>
    <t>00669CO20215524</t>
  </si>
  <si>
    <t>00669DA20215716</t>
  </si>
  <si>
    <t>2JUL20Preorder</t>
  </si>
  <si>
    <t>00669CO20215579</t>
  </si>
  <si>
    <t>AFIC MU JUN JP</t>
  </si>
  <si>
    <t>00669CO20215578</t>
  </si>
  <si>
    <t>AFIC RO JUN JP</t>
  </si>
  <si>
    <t>00669CO20215581</t>
  </si>
  <si>
    <t>AFIC SC June SJ</t>
  </si>
  <si>
    <t>00669CO20215583</t>
  </si>
  <si>
    <t>ANFIC CO JUN SJ</t>
  </si>
  <si>
    <t>00669CO20215585</t>
  </si>
  <si>
    <t>ANFIC GA MAY/JUNE SL</t>
  </si>
  <si>
    <t>00669CO20215588</t>
  </si>
  <si>
    <t>ANFIC HE JUN RS</t>
  </si>
  <si>
    <t>00669CO20215584</t>
  </si>
  <si>
    <t>ANFIC HI MAY/JUNE SL</t>
  </si>
  <si>
    <t>00669CO20215586</t>
  </si>
  <si>
    <t>ANFIC PA JUN RS</t>
  </si>
  <si>
    <t>00669CO20215587</t>
  </si>
  <si>
    <t>ARTL Audio Jun CH</t>
  </si>
  <si>
    <t>00669CO20215593</t>
  </si>
  <si>
    <t>ARTL Ebook Jun CH</t>
  </si>
  <si>
    <t>00669CO20215589</t>
  </si>
  <si>
    <t>CYABEST JUN KZ</t>
  </si>
  <si>
    <t>CYAPO JUN KZ</t>
  </si>
  <si>
    <t>00669CO20215522</t>
  </si>
  <si>
    <t>00669CO20215533</t>
  </si>
  <si>
    <t>00669CO20215576</t>
  </si>
  <si>
    <t>July 20 YA/J SciFi</t>
  </si>
  <si>
    <t>00669CO20215529</t>
  </si>
  <si>
    <t>June New nhw</t>
  </si>
  <si>
    <t>00669CO20215580</t>
  </si>
  <si>
    <t>JYA GL JUN SJ</t>
  </si>
  <si>
    <t>00669CO20215577</t>
  </si>
  <si>
    <t>JYA GN JUN SJ</t>
  </si>
  <si>
    <t>00669CO20215538</t>
  </si>
  <si>
    <t>JYA MU JUL KI</t>
  </si>
  <si>
    <t>00669CO20215537</t>
  </si>
  <si>
    <t>JYA MY JUN LEP</t>
  </si>
  <si>
    <t>00669CO20215536</t>
  </si>
  <si>
    <t>JYABESTJUL KI</t>
  </si>
  <si>
    <t>JYAPO JUL KI</t>
  </si>
  <si>
    <t>00669CO20215530</t>
  </si>
  <si>
    <t>00669CO20215531</t>
  </si>
  <si>
    <t>00669CO20215532</t>
  </si>
  <si>
    <t>OldHold/NewVersion</t>
  </si>
  <si>
    <t>00669DA20216189</t>
  </si>
  <si>
    <t>3JUL20Preorder</t>
  </si>
  <si>
    <t>00669CO20216750</t>
  </si>
  <si>
    <t>00669CO20216776</t>
  </si>
  <si>
    <t>RTL Adult  Ebook</t>
  </si>
  <si>
    <t>00669CO20216764</t>
  </si>
  <si>
    <t>RTL Audio Early Jul</t>
  </si>
  <si>
    <t>00669SU20217337</t>
  </si>
  <si>
    <t>00669DA20219200</t>
  </si>
  <si>
    <t>7JUL20Preorder</t>
  </si>
  <si>
    <t>00669CO20220398</t>
  </si>
  <si>
    <t>00669CO20220406</t>
  </si>
  <si>
    <t>00669CO20220407</t>
  </si>
  <si>
    <t>Preorders</t>
  </si>
  <si>
    <t>00669DA20221682</t>
  </si>
  <si>
    <t>9JUL20Preorder</t>
  </si>
  <si>
    <t>00669CO20221996</t>
  </si>
  <si>
    <t>Tornado Brain</t>
  </si>
  <si>
    <t>00669CO20224380</t>
  </si>
  <si>
    <t>00669CO20224381</t>
  </si>
  <si>
    <t>00669DA20225028</t>
  </si>
  <si>
    <t>14JUL20Preorder</t>
  </si>
  <si>
    <t>00669CO20224423</t>
  </si>
  <si>
    <t>AFIC MU JUL JP</t>
  </si>
  <si>
    <t>00669CO20224425</t>
  </si>
  <si>
    <t>AFIC ROM JUL JP</t>
  </si>
  <si>
    <t>00669CO20224391</t>
  </si>
  <si>
    <t>Anti-Racism PB</t>
  </si>
  <si>
    <t>00669CO20224424</t>
  </si>
  <si>
    <t>ARTL Audio Jul JW</t>
  </si>
  <si>
    <t>00669CO20224427</t>
  </si>
  <si>
    <t>ARTL eBook Jul JW</t>
  </si>
  <si>
    <t>00669CO20224382</t>
  </si>
  <si>
    <t>00669CO20224392</t>
  </si>
  <si>
    <t>00669CO20224426</t>
  </si>
  <si>
    <t>00669CO20224390</t>
  </si>
  <si>
    <t>PO Aug20 kh</t>
  </si>
  <si>
    <t>00669DA20226968</t>
  </si>
  <si>
    <t>15JUL20Preorder</t>
  </si>
  <si>
    <t>00669CO20226725</t>
  </si>
  <si>
    <t>00669CO20227585</t>
  </si>
  <si>
    <t>High Holds</t>
  </si>
  <si>
    <t>00669DA20231357</t>
  </si>
  <si>
    <t>21JUL20Preorder</t>
  </si>
  <si>
    <t>00669DA20231358</t>
  </si>
  <si>
    <t>00669DA20233947</t>
  </si>
  <si>
    <t>23JUL20Preorder</t>
  </si>
  <si>
    <t>00669CO20234196</t>
  </si>
  <si>
    <t>00669CO20234198</t>
  </si>
  <si>
    <t>00669CO20234203</t>
  </si>
  <si>
    <t>AFIC LG+ July SJ</t>
  </si>
  <si>
    <t>00669CO20234206</t>
  </si>
  <si>
    <t>AFIC SC July SJ</t>
  </si>
  <si>
    <t>00669CO20234204</t>
  </si>
  <si>
    <t>ANFIC CO MAY&amp;JUL SL</t>
  </si>
  <si>
    <t>00669CO20234217</t>
  </si>
  <si>
    <t>ANFIC GA JULY SL</t>
  </si>
  <si>
    <t>00669CO20234218</t>
  </si>
  <si>
    <t>ANFIC HE JUL RS</t>
  </si>
  <si>
    <t>00669CO20234215</t>
  </si>
  <si>
    <t>ANFIC HI JUL SL</t>
  </si>
  <si>
    <t>00669CO20234219</t>
  </si>
  <si>
    <t>ANFIC PA JUL RS</t>
  </si>
  <si>
    <t>00669CO20234205</t>
  </si>
  <si>
    <t>00669CO20234216</t>
  </si>
  <si>
    <t>00669CO20234214</t>
  </si>
  <si>
    <t>00669CO20234220</t>
  </si>
  <si>
    <t>JYA GL JUL SJ</t>
  </si>
  <si>
    <t>00669CO20234202</t>
  </si>
  <si>
    <t>JYA GN JUL SJ</t>
  </si>
  <si>
    <t>00669CO20234207</t>
  </si>
  <si>
    <t>00669CO20234197</t>
  </si>
  <si>
    <t>00669SU20236240</t>
  </si>
  <si>
    <t>00669SU20236241</t>
  </si>
  <si>
    <t>00669DA20242506</t>
  </si>
  <si>
    <t>27JUL20Preorder</t>
  </si>
  <si>
    <t>00669DA20244095</t>
  </si>
  <si>
    <t>28JUL20Preorder</t>
  </si>
  <si>
    <t>00669DA20244096</t>
  </si>
  <si>
    <t>00669CO20243210</t>
  </si>
  <si>
    <t>00669CO20243215</t>
  </si>
  <si>
    <t>00669CO20243213</t>
  </si>
  <si>
    <t>00669CO20243216</t>
  </si>
  <si>
    <t>00669CO20243214</t>
  </si>
  <si>
    <t>00669CP20248068</t>
  </si>
  <si>
    <t>CPC July 2020</t>
  </si>
  <si>
    <t>CD0066920251584</t>
  </si>
  <si>
    <t>H-0068800</t>
  </si>
  <si>
    <t>CD0066920282483</t>
  </si>
  <si>
    <t>Recalled title, TITLE-20018793</t>
  </si>
  <si>
    <t>Recalled title, TITLE-20018796</t>
  </si>
  <si>
    <t>00669DA20252559</t>
  </si>
  <si>
    <t>4AUG20Preorder</t>
  </si>
  <si>
    <t>00669CO20251566</t>
  </si>
  <si>
    <t>00669CO20251565</t>
  </si>
  <si>
    <t>00669CO20251564</t>
  </si>
  <si>
    <t>00669CO20251579</t>
  </si>
  <si>
    <t>00669CO20251580</t>
  </si>
  <si>
    <t>00669CO20251577</t>
  </si>
  <si>
    <t>00669CO20251578</t>
  </si>
  <si>
    <t>APO Sep NHW</t>
  </si>
  <si>
    <t>00669DA20254501</t>
  </si>
  <si>
    <t>5AUG20Preorder</t>
  </si>
  <si>
    <t>00669DA20258760</t>
  </si>
  <si>
    <t>11AUG20Preorder</t>
  </si>
  <si>
    <t>00669CO20258254</t>
  </si>
  <si>
    <t>00669CO20258253</t>
  </si>
  <si>
    <t>00669CO20258264</t>
  </si>
  <si>
    <t>Sale TItles</t>
  </si>
  <si>
    <t>00669CO20258263</t>
  </si>
  <si>
    <t>00669CO20258280</t>
  </si>
  <si>
    <t>00669CO20258279</t>
  </si>
  <si>
    <t>00669DA20260220</t>
  </si>
  <si>
    <t>12AUG20Preorder</t>
  </si>
  <si>
    <t>00669DA20264811</t>
  </si>
  <si>
    <t>18AUG20Preorder</t>
  </si>
  <si>
    <t>00669CO20268674</t>
  </si>
  <si>
    <t>00669CO20268673</t>
  </si>
  <si>
    <t>00669CO20268684</t>
  </si>
  <si>
    <t>YA/J Series LoraleeP</t>
  </si>
  <si>
    <t>00669CO20268713</t>
  </si>
  <si>
    <t>Adult eBook RTL CH</t>
  </si>
  <si>
    <t>00669CO20268731</t>
  </si>
  <si>
    <t>00669CO20268729</t>
  </si>
  <si>
    <t>00669CO20268730</t>
  </si>
  <si>
    <t>SF/F YA/J LoraleeP</t>
  </si>
  <si>
    <t>00669CO20268727</t>
  </si>
  <si>
    <t>RTL Audio Aug CH</t>
  </si>
  <si>
    <t>00669CO20268728</t>
  </si>
  <si>
    <t>00669CO20268740</t>
  </si>
  <si>
    <t>JYABEST SEP KI</t>
  </si>
  <si>
    <t>00669CO20268744</t>
  </si>
  <si>
    <t>JYA MY AUG LEP</t>
  </si>
  <si>
    <t>00669CO20268746</t>
  </si>
  <si>
    <t>JYA MUSEP KI</t>
  </si>
  <si>
    <t>00669CO20268745</t>
  </si>
  <si>
    <t>JYA GN AUG SJ</t>
  </si>
  <si>
    <t>00669CO20268742</t>
  </si>
  <si>
    <t>AFIC LG+ AUG SJ</t>
  </si>
  <si>
    <t>00669CO20268743</t>
  </si>
  <si>
    <t>AFIC MU AUG JP</t>
  </si>
  <si>
    <t>00669CO20268741</t>
  </si>
  <si>
    <t>AFIC ROM AUG JP</t>
  </si>
  <si>
    <t>00669CO20268747</t>
  </si>
  <si>
    <t>JYA GL AUG SJ</t>
  </si>
  <si>
    <t>00669CO20268759</t>
  </si>
  <si>
    <t>00669CO20268758</t>
  </si>
  <si>
    <t>00669CO20268756</t>
  </si>
  <si>
    <t>AFIC SC AUG SJ</t>
  </si>
  <si>
    <t>00669CO20268755</t>
  </si>
  <si>
    <t>Amys Aug CH</t>
  </si>
  <si>
    <t>00669CO20268757</t>
  </si>
  <si>
    <t>ANFIC CO AUG SJ</t>
  </si>
  <si>
    <t>00669CO20268770</t>
  </si>
  <si>
    <t>ANFIC GA AUG SL</t>
  </si>
  <si>
    <t>00669CO20268771</t>
  </si>
  <si>
    <t>ANFIC HE AUG RS</t>
  </si>
  <si>
    <t>00669CO20268772</t>
  </si>
  <si>
    <t>ANFIC HI AUG RS</t>
  </si>
  <si>
    <t>00669CO20268773</t>
  </si>
  <si>
    <t>ANFIC PA AUG RS</t>
  </si>
  <si>
    <t>JYAPO SEP KI</t>
  </si>
  <si>
    <t>00669DA20270976</t>
  </si>
  <si>
    <t>25AUG20Preorder</t>
  </si>
  <si>
    <t>00669CP20276684</t>
  </si>
  <si>
    <t>CPC August 2020</t>
  </si>
  <si>
    <t>00669CO20276127</t>
  </si>
  <si>
    <t>00669CO20276126</t>
  </si>
  <si>
    <t>00669CO20276137</t>
  </si>
  <si>
    <t>00669CO20276138</t>
  </si>
  <si>
    <t>ANFIC HO DM Aug</t>
  </si>
  <si>
    <t>00669CO20276139</t>
  </si>
  <si>
    <t>00669CO20276135</t>
  </si>
  <si>
    <t>ANFIC SR DM AUG</t>
  </si>
  <si>
    <t>00669CO20276140</t>
  </si>
  <si>
    <t>00669CO20276136</t>
  </si>
  <si>
    <t>00669CO20276149</t>
  </si>
  <si>
    <t>00669DA20280322, manual payment</t>
  </si>
  <si>
    <t>MARC Records, 1000047394</t>
  </si>
  <si>
    <t>MARC Records, 1000059131</t>
  </si>
  <si>
    <t>00669CP20276684, manual payment</t>
  </si>
  <si>
    <t>00669DA20280322</t>
  </si>
  <si>
    <t>MARC Records, 1000066169</t>
  </si>
  <si>
    <t>00669CP20314526</t>
  </si>
  <si>
    <t>CD0066920317557</t>
  </si>
  <si>
    <t>00669CP20314526, manual payment</t>
  </si>
  <si>
    <t>1SEP20Preorder</t>
  </si>
  <si>
    <t>00669CO20282480</t>
  </si>
  <si>
    <t>00669CO20282485</t>
  </si>
  <si>
    <t>00669CO20282486</t>
  </si>
  <si>
    <t>00669CO20282488</t>
  </si>
  <si>
    <t>00669CO20282487</t>
  </si>
  <si>
    <t>00669CO20282494</t>
  </si>
  <si>
    <t>00669CO20282755</t>
  </si>
  <si>
    <t>Punching the air</t>
  </si>
  <si>
    <t>00669DA20286843</t>
  </si>
  <si>
    <t>8SEP20Preorder</t>
  </si>
  <si>
    <t>00669CO20286010</t>
  </si>
  <si>
    <t>00669CO20286011</t>
  </si>
  <si>
    <t>00669CO20286012</t>
  </si>
  <si>
    <t>00669CO20286025</t>
  </si>
  <si>
    <t>Older holds</t>
  </si>
  <si>
    <t>00669CO20286053</t>
  </si>
  <si>
    <t>Concurrent User</t>
  </si>
  <si>
    <t>00669CO20286054</t>
  </si>
  <si>
    <t>00669CO20286064</t>
  </si>
  <si>
    <t>00669CO20286275</t>
  </si>
  <si>
    <t>WHS Titles</t>
  </si>
  <si>
    <t>00669DA20295380</t>
  </si>
  <si>
    <t>15SEP20Preorder</t>
  </si>
  <si>
    <t>00669CO20299386</t>
  </si>
  <si>
    <t>00669CO20299384</t>
  </si>
  <si>
    <t>00669CO20299383</t>
  </si>
  <si>
    <t>ARTL Audio Sept CH</t>
  </si>
  <si>
    <t>00669CO20299385</t>
  </si>
  <si>
    <t>ARTL Ebook Sep CH</t>
  </si>
  <si>
    <t>00669CO20299387</t>
  </si>
  <si>
    <t>00669CO20299393</t>
  </si>
  <si>
    <t>00669CO20299394</t>
  </si>
  <si>
    <t>Oct2020 PreOrders KH</t>
  </si>
  <si>
    <t>00669DA20301506</t>
  </si>
  <si>
    <t>21SEP20Preorder</t>
  </si>
  <si>
    <t>00669DA20303425</t>
  </si>
  <si>
    <t>22SEP20Preorder</t>
  </si>
  <si>
    <t>00669DA20312043</t>
  </si>
  <si>
    <t>29SEP20Preorder</t>
  </si>
  <si>
    <t>00669DA20312044</t>
  </si>
  <si>
    <t>00669CO20313789</t>
  </si>
  <si>
    <t>00669CO20313788</t>
  </si>
  <si>
    <t>00669CO20313798</t>
  </si>
  <si>
    <t>00669CO20313799</t>
  </si>
  <si>
    <t>Series YA/J LoraleeP</t>
  </si>
  <si>
    <t>00669CO20313801</t>
  </si>
  <si>
    <t>ABEST SEPT JW</t>
  </si>
  <si>
    <t>00669CO20313797</t>
  </si>
  <si>
    <t>AFIC LG+ SEP SJ</t>
  </si>
  <si>
    <t>00669CO20313800</t>
  </si>
  <si>
    <t>AFIC MU SEP JP</t>
  </si>
  <si>
    <t>00669CO20313821</t>
  </si>
  <si>
    <t>JYA GL SEP SJ</t>
  </si>
  <si>
    <t>00669CO20313819</t>
  </si>
  <si>
    <t>00669CO20313820</t>
  </si>
  <si>
    <t>00669CO20313837</t>
  </si>
  <si>
    <t>00669CO20313835</t>
  </si>
  <si>
    <t>JYA SP SEP KP</t>
  </si>
  <si>
    <t>00669CO20313834</t>
  </si>
  <si>
    <t>JYA GN SEP SJ</t>
  </si>
  <si>
    <t>00669CO20313838</t>
  </si>
  <si>
    <t>00669CO20313839</t>
  </si>
  <si>
    <t>00669CO20313833</t>
  </si>
  <si>
    <t>ANFIC SR SEP DM</t>
  </si>
  <si>
    <t>00669CO20313836</t>
  </si>
  <si>
    <t>AFIC RO SEP JP</t>
  </si>
  <si>
    <t>00669CO20313852</t>
  </si>
  <si>
    <t>AFIC SC SEP SJ</t>
  </si>
  <si>
    <t>00669CO20313858</t>
  </si>
  <si>
    <t>AFIC SP SEP KM</t>
  </si>
  <si>
    <t>00669CO20313855</t>
  </si>
  <si>
    <t>ANFIC SP SEP KM</t>
  </si>
  <si>
    <t>00669CO20313849</t>
  </si>
  <si>
    <t>Amys Sept CH</t>
  </si>
  <si>
    <t>00669CO20313851</t>
  </si>
  <si>
    <t>ANFIC CO SEP SJ</t>
  </si>
  <si>
    <t>00669CO20313857</t>
  </si>
  <si>
    <t>ANFIC GA SEPT SL</t>
  </si>
  <si>
    <t>00669CO20313850</t>
  </si>
  <si>
    <t>ANFIC PA SEPT RS</t>
  </si>
  <si>
    <t>00669CO20313853</t>
  </si>
  <si>
    <t>ANFIC HO SEP DM</t>
  </si>
  <si>
    <t>00669CO20313854</t>
  </si>
  <si>
    <t>ANFIC HE SEPT RS</t>
  </si>
  <si>
    <t>00669CO20313856</t>
  </si>
  <si>
    <t>ANFIC HI SEPT SL</t>
  </si>
  <si>
    <t>CPC, September 2020</t>
  </si>
  <si>
    <t>MARC Records, 1000078002</t>
  </si>
  <si>
    <t>Ed Hanson</t>
  </si>
  <si>
    <t>00669DA20318319</t>
  </si>
  <si>
    <t>1OCT20Preorder</t>
  </si>
  <si>
    <t>00669CO20317555</t>
  </si>
  <si>
    <t>00669CO20321256</t>
  </si>
  <si>
    <t>00669CO20321267</t>
  </si>
  <si>
    <t>00669CO20321269</t>
  </si>
  <si>
    <t>00669CO20321268</t>
  </si>
  <si>
    <t>00669CO20321276</t>
  </si>
  <si>
    <t>Oct RTL</t>
  </si>
  <si>
    <t>00669DA20323761</t>
  </si>
  <si>
    <t>6OCT20Preorder</t>
  </si>
  <si>
    <t>00669DA20323760</t>
  </si>
  <si>
    <t>00669CO20337001</t>
  </si>
  <si>
    <t>00669CO20337000</t>
  </si>
  <si>
    <t>00669CO20337012</t>
  </si>
  <si>
    <t>00669CO20337014</t>
  </si>
  <si>
    <t>00669CO20337013</t>
  </si>
  <si>
    <t>00669CO20337011</t>
  </si>
  <si>
    <t>00669DA20339474</t>
  </si>
  <si>
    <t>13OCT20Preorder</t>
  </si>
  <si>
    <t>00669CO20347052</t>
  </si>
  <si>
    <t>Paul Selig</t>
  </si>
  <si>
    <t>00669CO20352507</t>
  </si>
  <si>
    <t>00669CO20352506</t>
  </si>
  <si>
    <t>00669CO20352523</t>
  </si>
  <si>
    <t>AFIC LG+ OCT SJ</t>
  </si>
  <si>
    <t>00669CO20352522</t>
  </si>
  <si>
    <t>AFIC MU OCT JP</t>
  </si>
  <si>
    <t>00669CO20352521</t>
  </si>
  <si>
    <t>AFIC RO OCT JP</t>
  </si>
  <si>
    <t>00669CO20352534</t>
  </si>
  <si>
    <t>AFIC SC OCT SJ</t>
  </si>
  <si>
    <t>00669CO20352533</t>
  </si>
  <si>
    <t>AFIC SP OCT KM</t>
  </si>
  <si>
    <t>00669CO20352531</t>
  </si>
  <si>
    <t>ANFIC CO OCT SJ</t>
  </si>
  <si>
    <t>00669CO20352532</t>
  </si>
  <si>
    <t>ANFIC GA OCT SL</t>
  </si>
  <si>
    <t>00669CO20352549</t>
  </si>
  <si>
    <t>ANFIC HE OCT RS</t>
  </si>
  <si>
    <t>00669CO20352548</t>
  </si>
  <si>
    <t>ANFIC HI OCT RS</t>
  </si>
  <si>
    <t>00669CO20352554</t>
  </si>
  <si>
    <t>ANFIC SP OCT KM</t>
  </si>
  <si>
    <t>00669CO20352553</t>
  </si>
  <si>
    <t>APO Nov NHW</t>
  </si>
  <si>
    <t>00669CO20352552</t>
  </si>
  <si>
    <t>00669CO20352550</t>
  </si>
  <si>
    <t>JYAPO NOV KI</t>
  </si>
  <si>
    <t>00669CO20352551</t>
  </si>
  <si>
    <t>00669CO20352567</t>
  </si>
  <si>
    <t>00669CO20352566</t>
  </si>
  <si>
    <t>Series-I.Scherer</t>
  </si>
  <si>
    <t>00669CO20352562</t>
  </si>
  <si>
    <t>Oct Audio CH</t>
  </si>
  <si>
    <t>00669CO20352563</t>
  </si>
  <si>
    <t>JYABESTNOV KI</t>
  </si>
  <si>
    <t>00669CO20352561</t>
  </si>
  <si>
    <t>JYA SP OCT KM</t>
  </si>
  <si>
    <t>00669CO20352564</t>
  </si>
  <si>
    <t>JYA MY OCT LEP</t>
  </si>
  <si>
    <t>00669CO20352565</t>
  </si>
  <si>
    <t>JYA GN OCT SJ</t>
  </si>
  <si>
    <t>00669CO20352560</t>
  </si>
  <si>
    <t>JYA GL OCT SJ</t>
  </si>
  <si>
    <t>00669DA20355500</t>
  </si>
  <si>
    <t>21OCT20Preorder</t>
  </si>
  <si>
    <t>00669CO20359034</t>
  </si>
  <si>
    <t>00669DA20362170</t>
  </si>
  <si>
    <t>27OCT20Preorder</t>
  </si>
  <si>
    <t>00669CO20361219</t>
  </si>
  <si>
    <t>00669CO20361222</t>
  </si>
  <si>
    <t>AAudio RTL Oct CH</t>
  </si>
  <si>
    <t>00669CO20361223</t>
  </si>
  <si>
    <t>ABEST oct JW</t>
  </si>
  <si>
    <t>00669CO20361221</t>
  </si>
  <si>
    <t>Adult ebk RTL Oct CH</t>
  </si>
  <si>
    <t>00669CO20361220</t>
  </si>
  <si>
    <t>00669CO20361234</t>
  </si>
  <si>
    <t>Missed October title</t>
  </si>
  <si>
    <t>00669CO20361240</t>
  </si>
  <si>
    <t>00669CO20361236</t>
  </si>
  <si>
    <t>Series YA/J Loralee</t>
  </si>
  <si>
    <t>00669CO20361237</t>
  </si>
  <si>
    <t>00669CO20361235</t>
  </si>
  <si>
    <t>Oct SFF YA/J Loralee</t>
  </si>
  <si>
    <t>00669CO20361239</t>
  </si>
  <si>
    <t>ANFIC HO OCT DM</t>
  </si>
  <si>
    <t>00669CO20361241</t>
  </si>
  <si>
    <t>ANFIC PA OCT RS</t>
  </si>
  <si>
    <t>00669CO20361238</t>
  </si>
  <si>
    <t>ANFIC SR OCT DM</t>
  </si>
  <si>
    <t>00669DA20365868</t>
  </si>
  <si>
    <t>29OCT20Preorder</t>
  </si>
  <si>
    <t>00669SU20367192</t>
  </si>
  <si>
    <t>00669SU20367193</t>
  </si>
  <si>
    <t>00669SU20367194</t>
  </si>
  <si>
    <t>00669SU20367195</t>
  </si>
  <si>
    <t>00669SU20367196</t>
  </si>
  <si>
    <t>MARC Records, 1000078468</t>
  </si>
  <si>
    <t>Belleville Public Library - Item: rec090 - Uploading 44,394 historical newspaper pages to the Archive of WI Newspapers</t>
  </si>
  <si>
    <t>H-0071669</t>
  </si>
  <si>
    <t>CD0066920385322</t>
  </si>
  <si>
    <t>00669DA20379231</t>
  </si>
  <si>
    <t>1NOV20Preorder</t>
  </si>
  <si>
    <t>00669DA20383714</t>
  </si>
  <si>
    <t>3NOV20Preorder</t>
  </si>
  <si>
    <t>00669CO20385290</t>
  </si>
  <si>
    <t>00669CO20385293</t>
  </si>
  <si>
    <t>00669CO20385292</t>
  </si>
  <si>
    <t>00669CO20385291</t>
  </si>
  <si>
    <t>00669CO20385314</t>
  </si>
  <si>
    <t>00669DA20401075</t>
  </si>
  <si>
    <t>10NOV20Preorder</t>
  </si>
  <si>
    <t>00669CO20404984</t>
  </si>
  <si>
    <t>00669CO20404985</t>
  </si>
  <si>
    <t>00669CO20405001</t>
  </si>
  <si>
    <t>00669CO20405002</t>
  </si>
  <si>
    <t>00669CO20405008</t>
  </si>
  <si>
    <t>00669CO20405007</t>
  </si>
  <si>
    <t>Missed title-Nhw</t>
  </si>
  <si>
    <t>akhDec2020 Preorders</t>
  </si>
  <si>
    <t>00669DA20411372</t>
  </si>
  <si>
    <t>17NOV20Preorder</t>
  </si>
  <si>
    <t>00669SU20413192</t>
  </si>
  <si>
    <t>IAP</t>
  </si>
  <si>
    <t>00669DA20417146</t>
  </si>
  <si>
    <t>21NOV20Preorder</t>
  </si>
  <si>
    <t>00669DA20419748</t>
  </si>
  <si>
    <t>23NOV20Preorder</t>
  </si>
  <si>
    <t>00669CO20417729</t>
  </si>
  <si>
    <t>00669CO20419428</t>
  </si>
  <si>
    <t>00669CO20419433</t>
  </si>
  <si>
    <t>00669CO20419429</t>
  </si>
  <si>
    <t>00669CO20419432</t>
  </si>
  <si>
    <t>Nov Bestseller JW</t>
  </si>
  <si>
    <t>00669CO20419431</t>
  </si>
  <si>
    <t>00669CO20419430</t>
  </si>
  <si>
    <t>00669CO20419443</t>
  </si>
  <si>
    <t>JYA GL NOV SJ</t>
  </si>
  <si>
    <t>00669CO20419439</t>
  </si>
  <si>
    <t>AFIC LG+ NOV SJ</t>
  </si>
  <si>
    <t>00669CO20419441</t>
  </si>
  <si>
    <t>AFIC MU NOV JP</t>
  </si>
  <si>
    <t>00669CO20419440</t>
  </si>
  <si>
    <t>AFIC RO NOV JP</t>
  </si>
  <si>
    <t>00669CO20419438</t>
  </si>
  <si>
    <t>AFIC SC NOV SJ</t>
  </si>
  <si>
    <t>00669CO20419437</t>
  </si>
  <si>
    <t>AFIC SP NOV KM</t>
  </si>
  <si>
    <t>00669CO20419435</t>
  </si>
  <si>
    <t>ANFIC CO NOV SJ</t>
  </si>
  <si>
    <t>00669CO20419436</t>
  </si>
  <si>
    <t>ANFIC HE NOV RS</t>
  </si>
  <si>
    <t>00669CO20419442</t>
  </si>
  <si>
    <t>ANFIC HI NOV SL</t>
  </si>
  <si>
    <t>00669CO20419453</t>
  </si>
  <si>
    <t>ANFIC PA NOV RS</t>
  </si>
  <si>
    <t>00669CO20419447</t>
  </si>
  <si>
    <t>ANFIC SP NOV KM</t>
  </si>
  <si>
    <t>00669CO20419452</t>
  </si>
  <si>
    <t>Audio Nov CH</t>
  </si>
  <si>
    <t>00669CO20419449</t>
  </si>
  <si>
    <t>JYA GN NOV SJ</t>
  </si>
  <si>
    <t>00669CO20419454</t>
  </si>
  <si>
    <t>00669CO20419450</t>
  </si>
  <si>
    <t>JYA SP NOV KM</t>
  </si>
  <si>
    <t>00669CO20419448</t>
  </si>
  <si>
    <t>JYABEST NOV KI</t>
  </si>
  <si>
    <t>00669CO20419451</t>
  </si>
  <si>
    <t>00669CO20419463</t>
  </si>
  <si>
    <t>00669CO20419464</t>
  </si>
  <si>
    <t>00669CO20419467</t>
  </si>
  <si>
    <t>00669DA20422159</t>
  </si>
  <si>
    <t>24NOV20Preorder</t>
  </si>
  <si>
    <t>Recalled title, TITLE-20026543</t>
  </si>
  <si>
    <t>MARC Records, 1000085015</t>
  </si>
  <si>
    <t>Doreen Nasgovitz</t>
  </si>
  <si>
    <t>kindle books</t>
  </si>
  <si>
    <t>Other Notes</t>
  </si>
  <si>
    <t>CD0066920430614</t>
  </si>
  <si>
    <t>Historical Newspaper Uploads</t>
  </si>
  <si>
    <t>Southwest WI Library System - Item: wpl010 - LSTA Grant _ Historical Newspapers Metadata</t>
  </si>
  <si>
    <t>Historical Newspaper Hosting</t>
  </si>
  <si>
    <t>carried over to newspaper uploads</t>
  </si>
  <si>
    <t>carrried over to newspaper uploads</t>
  </si>
  <si>
    <t>Newspaper Uploads</t>
  </si>
  <si>
    <t>Newspaper Hosting</t>
  </si>
  <si>
    <t>*for 2020 to 2021 carryover, $7,200 from donations carryover needs to go to Historical Newspaper Uploads from mis-allocated Ann Tice/Stock Donations on 11/30/2018 and 1/8/2019</t>
  </si>
  <si>
    <t>2020-00000331 - Bridges Library System - refund for unused historical newspaper uploading costs</t>
  </si>
  <si>
    <t>0021154-IN - WNA Services - WPLC historical newspaper uploads</t>
  </si>
  <si>
    <t>0020331-IN - WNA Services - credit card fee for previous payment of wplc historical newspaper uploads</t>
  </si>
  <si>
    <t>LSTA Historical Newspaper Project</t>
  </si>
  <si>
    <t>**Original budget amount for project management was $52,000. $3,000 from Reserve is allocated to Program Management for 2020, for a total Program Management fee of $55,000. Original budget has extra $5 for Member Shares income that we put in Reserves.</t>
  </si>
  <si>
    <t>Pamela Murphy</t>
  </si>
  <si>
    <t>audiobooks</t>
  </si>
  <si>
    <t>Ann Tice Newspaper Uploads Donations/Reconciliation</t>
  </si>
  <si>
    <t xml:space="preserve">Balance: </t>
  </si>
  <si>
    <t>Amount Donated</t>
  </si>
  <si>
    <t>Amount Expensed</t>
  </si>
  <si>
    <t>CD0066920438099</t>
  </si>
  <si>
    <t>CD0066920453478</t>
  </si>
  <si>
    <t>CD0066920453573</t>
  </si>
  <si>
    <t>CD0066920455316</t>
  </si>
  <si>
    <t>00669DA20460164</t>
  </si>
  <si>
    <t>00669DA20460165</t>
  </si>
  <si>
    <t>00669DA20431553</t>
  </si>
  <si>
    <t>1DEC20Preorder</t>
  </si>
  <si>
    <t>00669DA20433728</t>
  </si>
  <si>
    <t>2DEC20Preorder</t>
  </si>
  <si>
    <t>00669CO20433130</t>
  </si>
  <si>
    <t>00669CO20433143</t>
  </si>
  <si>
    <t>00669CO20433144</t>
  </si>
  <si>
    <t>00669DA20437113</t>
  </si>
  <si>
    <t>6DEC20Preorder</t>
  </si>
  <si>
    <t>00669DA20438760</t>
  </si>
  <si>
    <t>7DEC20Preorder</t>
  </si>
  <si>
    <t>00669CO20438083</t>
  </si>
  <si>
    <t>00669CO20438082</t>
  </si>
  <si>
    <t>00669CO20438100</t>
  </si>
  <si>
    <t>00669CO20438102</t>
  </si>
  <si>
    <t>00669CO20438101</t>
  </si>
  <si>
    <t>DEC bestsellers jw</t>
  </si>
  <si>
    <t>00669DA20440873</t>
  </si>
  <si>
    <t>8DEC20Preorder</t>
  </si>
  <si>
    <t>00669DA20448981</t>
  </si>
  <si>
    <t>15DEC20Preorder</t>
  </si>
  <si>
    <t>00669CO20448439</t>
  </si>
  <si>
    <t>00669CO20448436</t>
  </si>
  <si>
    <t>00669CO20448435</t>
  </si>
  <si>
    <t>DEC bestsellers 2 jw</t>
  </si>
  <si>
    <t>00669CO20448437</t>
  </si>
  <si>
    <t>RB series titles</t>
  </si>
  <si>
    <t>00669CO20448434</t>
  </si>
  <si>
    <t>Series-I.SchererDONE</t>
  </si>
  <si>
    <t>00669CO20448433</t>
  </si>
  <si>
    <t>Sale-Gabaldon OC/OU</t>
  </si>
  <si>
    <t>00669CO20448438</t>
  </si>
  <si>
    <t>00669CO20448508</t>
  </si>
  <si>
    <t>00669CO20448507</t>
  </si>
  <si>
    <t>00669SU20453450</t>
  </si>
  <si>
    <t>Tantor 2021</t>
  </si>
  <si>
    <t>00669SU20453459</t>
  </si>
  <si>
    <t>Blackstone 2021 25</t>
  </si>
  <si>
    <t>00669CO20453460</t>
  </si>
  <si>
    <t>AdultAudioRTL Dec CH</t>
  </si>
  <si>
    <t>00669CO20453461</t>
  </si>
  <si>
    <t>Sale - Adv+, Cons0</t>
  </si>
  <si>
    <t>00669CO20453463</t>
  </si>
  <si>
    <t>00669CO20453462</t>
  </si>
  <si>
    <t>JYA SP DEC KM</t>
  </si>
  <si>
    <t>00669CO20453480</t>
  </si>
  <si>
    <t>JYA MY DEC LP</t>
  </si>
  <si>
    <t>00669CO20453482</t>
  </si>
  <si>
    <t>AFIC MU DEC JP</t>
  </si>
  <si>
    <t>00669CO20453481</t>
  </si>
  <si>
    <t>AFIC LG+ DEC SJ</t>
  </si>
  <si>
    <t>00669CO20453479</t>
  </si>
  <si>
    <t>JYA GN DEC SJ</t>
  </si>
  <si>
    <t>00669CO20453524</t>
  </si>
  <si>
    <t>AFIC ROM DEC JP</t>
  </si>
  <si>
    <t>00669CO20453544</t>
  </si>
  <si>
    <t>AFIC SC DEC SJ</t>
  </si>
  <si>
    <t>00669CO20453541</t>
  </si>
  <si>
    <t>AFIC SP DEC KM</t>
  </si>
  <si>
    <t>00669CO20453542</t>
  </si>
  <si>
    <t>ANFIC CO DEC SJ</t>
  </si>
  <si>
    <t>00669CO20453543</t>
  </si>
  <si>
    <t>JYA GL DEC SJ</t>
  </si>
  <si>
    <t>00669CO20453540</t>
  </si>
  <si>
    <t>ANFIC GA NOV/DEC SL</t>
  </si>
  <si>
    <t>00669CO20453539</t>
  </si>
  <si>
    <t>ANFIC HE DEC RS</t>
  </si>
  <si>
    <t>00669CO20453538</t>
  </si>
  <si>
    <t>Dec Series YA/J Lora</t>
  </si>
  <si>
    <t>00669CO20453563</t>
  </si>
  <si>
    <t>ANFIC HI DEC RS</t>
  </si>
  <si>
    <t>00669CO20453565</t>
  </si>
  <si>
    <t>ANFIC HO DEC DM</t>
  </si>
  <si>
    <t>00669CO20453566</t>
  </si>
  <si>
    <t>ANFIC SR DEC DM</t>
  </si>
  <si>
    <t>00669CO20453564</t>
  </si>
  <si>
    <t>ANFIC PA DEC RS</t>
  </si>
  <si>
    <t>00669CO20453562</t>
  </si>
  <si>
    <t>Dec S/F YA/J Loralee</t>
  </si>
  <si>
    <t>00669CO20453568</t>
  </si>
  <si>
    <t>ANFIC SP DEC KM</t>
  </si>
  <si>
    <t>00669CO20453567</t>
  </si>
  <si>
    <t>ARTL Ebook Dec JW</t>
  </si>
  <si>
    <t>00669CO20453607</t>
  </si>
  <si>
    <t>A Promised Land</t>
  </si>
  <si>
    <t>00669CO20455314</t>
  </si>
  <si>
    <t>00669CO20455317</t>
  </si>
  <si>
    <t>00669DA20456982</t>
  </si>
  <si>
    <t>22DEC20Preorder</t>
  </si>
  <si>
    <t>00669CO20456720</t>
  </si>
  <si>
    <t>00669CO20456721</t>
  </si>
  <si>
    <t>JYABEST DEC KLZ</t>
  </si>
  <si>
    <t>00669DA20458489</t>
  </si>
  <si>
    <t>24DEC20Preorder</t>
  </si>
  <si>
    <t>00669DA20458490</t>
  </si>
  <si>
    <t>25DEC20Preorder</t>
  </si>
  <si>
    <t>00669DA20458491</t>
  </si>
  <si>
    <t>27DEC20Preorder</t>
  </si>
  <si>
    <t>29DEC20Preorder</t>
  </si>
  <si>
    <t>2021 carryover recommendation</t>
  </si>
  <si>
    <t>Recorded Books</t>
  </si>
  <si>
    <t>{recommendation: carry over to same line}</t>
  </si>
  <si>
    <t>{recommendation: move to digital content}</t>
  </si>
  <si>
    <t>{recommendation: carry over to the same line}</t>
  </si>
  <si>
    <t>Other Expenses</t>
  </si>
  <si>
    <t>{recommendation: remove from reserve}</t>
  </si>
  <si>
    <t>{recommendation: carry over to digital content}</t>
  </si>
  <si>
    <t>{recommendation: move to Historical Newspaper Uploads}*for 2020 to 2021 carryover, $7,200 from donations carryover needs to go to Historical Newspaper Uploads from mis-allocated Ann Tice/Stock Donations on 11/30/2018 and 1/8/2019</t>
  </si>
  <si>
    <t>technology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</si>
</sst>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</font>
    <font>
      <sz val="11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6" applyNumberFormat="0" applyAlignment="0" applyProtection="0"/>
  </cellStyleXfs>
  <cellXfs count="168">
    <xf numFmtId="0" fontId="0" fillId="0" borderId="0" xfId="0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6" xfId="13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0" fontId="26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7" fontId="27" fillId="0" borderId="0" xfId="0" applyNumberFormat="1" applyFont="1" applyAlignment="1">
      <alignment horizontal="right" wrapText="1"/>
    </xf>
    <xf numFmtId="0" fontId="0" fillId="0" borderId="0" xfId="0"/>
    <xf numFmtId="0" fontId="28" fillId="0" borderId="0" xfId="0" applyFont="1"/>
    <xf numFmtId="44" fontId="28" fillId="0" borderId="0" xfId="4" applyFont="1"/>
    <xf numFmtId="14" fontId="28" fillId="0" borderId="0" xfId="0" applyNumberFormat="1" applyFont="1" applyAlignment="1">
      <alignment wrapText="1"/>
    </xf>
    <xf numFmtId="0" fontId="9" fillId="0" borderId="0" xfId="0" applyFont="1" applyAlignment="1"/>
    <xf numFmtId="164" fontId="18" fillId="0" borderId="0" xfId="0" applyNumberFormat="1" applyFont="1"/>
    <xf numFmtId="0" fontId="0" fillId="0" borderId="0" xfId="0"/>
    <xf numFmtId="8" fontId="18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164" fontId="0" fillId="0" borderId="8" xfId="0" applyNumberFormat="1" applyFont="1" applyBorder="1" applyAlignment="1">
      <alignment wrapText="1"/>
    </xf>
    <xf numFmtId="164" fontId="10" fillId="0" borderId="8" xfId="0" applyNumberFormat="1" applyFont="1" applyBorder="1"/>
    <xf numFmtId="44" fontId="0" fillId="0" borderId="1" xfId="5" applyFont="1" applyBorder="1" applyAlignment="1">
      <alignment horizontal="left" indent="2"/>
    </xf>
    <xf numFmtId="44" fontId="4" fillId="0" borderId="0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44" fontId="0" fillId="0" borderId="0" xfId="0" applyNumberFormat="1" applyFont="1" applyBorder="1"/>
    <xf numFmtId="164" fontId="10" fillId="0" borderId="0" xfId="0" applyNumberFormat="1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164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0" fontId="10" fillId="0" borderId="2" xfId="0" applyFont="1" applyBorder="1"/>
    <xf numFmtId="0" fontId="7" fillId="0" borderId="8" xfId="0" applyFont="1" applyBorder="1"/>
    <xf numFmtId="0" fontId="17" fillId="0" borderId="7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10" xfId="0" applyNumberFormat="1" applyFont="1" applyBorder="1"/>
    <xf numFmtId="0" fontId="10" fillId="0" borderId="12" xfId="0" applyNumberFormat="1" applyFont="1" applyBorder="1"/>
    <xf numFmtId="0" fontId="0" fillId="0" borderId="9" xfId="0" applyBorder="1"/>
    <xf numFmtId="44" fontId="0" fillId="0" borderId="10" xfId="0" applyNumberFormat="1" applyBorder="1"/>
    <xf numFmtId="8" fontId="0" fillId="0" borderId="10" xfId="0" applyNumberFormat="1" applyBorder="1"/>
    <xf numFmtId="0" fontId="29" fillId="0" borderId="0" xfId="0" applyFont="1" applyFill="1" applyBorder="1"/>
    <xf numFmtId="44" fontId="29" fillId="0" borderId="10" xfId="0" applyNumberFormat="1" applyFont="1" applyBorder="1"/>
    <xf numFmtId="44" fontId="30" fillId="0" borderId="2" xfId="0" applyNumberFormat="1" applyFont="1" applyBorder="1"/>
    <xf numFmtId="0" fontId="30" fillId="0" borderId="11" xfId="0" applyFont="1" applyBorder="1"/>
    <xf numFmtId="0" fontId="1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31" fillId="0" borderId="0" xfId="0" applyFont="1"/>
    <xf numFmtId="8" fontId="32" fillId="0" borderId="5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wrapText="1"/>
    </xf>
    <xf numFmtId="44" fontId="9" fillId="0" borderId="0" xfId="5" applyFont="1"/>
    <xf numFmtId="44" fontId="0" fillId="0" borderId="0" xfId="6" applyFont="1" applyFill="1"/>
    <xf numFmtId="44" fontId="20" fillId="2" borderId="6" xfId="4" applyFont="1" applyFill="1" applyBorder="1"/>
    <xf numFmtId="44" fontId="0" fillId="0" borderId="0" xfId="4" applyFont="1"/>
    <xf numFmtId="0" fontId="0" fillId="0" borderId="0" xfId="0"/>
    <xf numFmtId="44" fontId="18" fillId="0" borderId="0" xfId="4" applyFont="1" applyAlignment="1">
      <alignment wrapText="1"/>
    </xf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164" fontId="1" fillId="0" borderId="0" xfId="4" applyNumberFormat="1" applyFont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horizontal="right" wrapText="1"/>
    </xf>
    <xf numFmtId="14" fontId="9" fillId="3" borderId="0" xfId="0" applyNumberFormat="1" applyFont="1" applyFill="1" applyAlignment="1">
      <alignment wrapText="1"/>
    </xf>
    <xf numFmtId="8" fontId="18" fillId="0" borderId="0" xfId="0" applyNumberFormat="1" applyFont="1" applyFill="1" applyAlignment="1">
      <alignment wrapText="1"/>
    </xf>
    <xf numFmtId="44" fontId="18" fillId="0" borderId="0" xfId="0" applyNumberFormat="1" applyFont="1" applyFill="1" applyAlignment="1">
      <alignment wrapText="1"/>
    </xf>
    <xf numFmtId="22" fontId="0" fillId="0" borderId="0" xfId="0" applyNumberFormat="1"/>
    <xf numFmtId="0" fontId="8" fillId="0" borderId="0" xfId="0" applyFont="1" applyAlignment="1"/>
    <xf numFmtId="44" fontId="9" fillId="4" borderId="0" xfId="4" applyFont="1" applyFill="1"/>
    <xf numFmtId="44" fontId="10" fillId="0" borderId="0" xfId="4" applyFont="1"/>
    <xf numFmtId="164" fontId="10" fillId="0" borderId="0" xfId="4" applyNumberFormat="1" applyFont="1"/>
    <xf numFmtId="44" fontId="0" fillId="0" borderId="0" xfId="5" applyFont="1"/>
    <xf numFmtId="0" fontId="33" fillId="0" borderId="0" xfId="0" applyFont="1" applyFill="1"/>
    <xf numFmtId="0" fontId="0" fillId="0" borderId="0" xfId="0" applyFont="1" applyFill="1" applyAlignment="1"/>
    <xf numFmtId="164" fontId="7" fillId="0" borderId="0" xfId="0" applyNumberFormat="1" applyFont="1"/>
    <xf numFmtId="164" fontId="17" fillId="0" borderId="0" xfId="4" applyNumberFormat="1" applyFont="1"/>
    <xf numFmtId="0" fontId="8" fillId="0" borderId="0" xfId="0" applyFont="1" applyAlignment="1">
      <alignment horizontal="center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topLeftCell="B19" workbookViewId="0">
      <selection activeCell="G29" sqref="G29"/>
    </sheetView>
  </sheetViews>
  <sheetFormatPr defaultColWidth="8.88671875" defaultRowHeight="14.4" x14ac:dyDescent="0.3"/>
  <cols>
    <col min="1" max="1" width="4.44140625" style="7" bestFit="1" customWidth="1"/>
    <col min="2" max="2" width="29" style="8" bestFit="1" customWidth="1"/>
    <col min="3" max="4" width="19.109375" style="19" customWidth="1"/>
    <col min="5" max="5" width="15.5546875" style="16" bestFit="1" customWidth="1"/>
    <col min="6" max="6" width="8.77734375" style="7" customWidth="1"/>
    <col min="7" max="7" width="13.109375" style="7" bestFit="1" customWidth="1"/>
    <col min="8" max="8" width="29.33203125" style="7" bestFit="1" customWidth="1"/>
    <col min="9" max="9" width="13.109375" style="7" customWidth="1"/>
    <col min="10" max="10" width="54.88671875" style="8" customWidth="1"/>
    <col min="11" max="16384" width="8.88671875" style="7"/>
  </cols>
  <sheetData>
    <row r="2" spans="1:10" ht="15.6" x14ac:dyDescent="0.3">
      <c r="C2" s="29" t="s">
        <v>103</v>
      </c>
      <c r="D2" s="29" t="s">
        <v>70</v>
      </c>
      <c r="E2" s="30" t="s">
        <v>71</v>
      </c>
    </row>
    <row r="3" spans="1:10" ht="18" x14ac:dyDescent="0.35">
      <c r="C3" s="31"/>
      <c r="D3" s="31"/>
      <c r="E3" s="31"/>
      <c r="F3" s="9"/>
      <c r="H3" s="10"/>
      <c r="I3" s="10"/>
    </row>
    <row r="4" spans="1:10" ht="15.6" x14ac:dyDescent="0.3">
      <c r="B4" s="11" t="s">
        <v>0</v>
      </c>
      <c r="C4" s="32"/>
      <c r="D4" s="32"/>
      <c r="E4" s="33"/>
      <c r="F4" s="10"/>
      <c r="G4" s="10"/>
      <c r="H4" s="12"/>
      <c r="I4" s="13"/>
      <c r="J4" s="11"/>
    </row>
    <row r="5" spans="1:10" ht="15.6" x14ac:dyDescent="0.3">
      <c r="F5" s="14"/>
      <c r="G5" s="14"/>
      <c r="H5" s="15"/>
      <c r="I5" s="14"/>
    </row>
    <row r="6" spans="1:10" ht="17.25" customHeight="1" x14ac:dyDescent="0.3">
      <c r="A6" s="35" t="s">
        <v>10</v>
      </c>
      <c r="B6" s="2" t="s">
        <v>1</v>
      </c>
      <c r="C6" s="16">
        <v>89680</v>
      </c>
      <c r="D6" s="17">
        <f>'Income detail'!J19</f>
        <v>89680</v>
      </c>
      <c r="E6" s="18">
        <f>D6-C6</f>
        <v>0</v>
      </c>
      <c r="F6" s="18"/>
      <c r="G6" s="18"/>
      <c r="H6" s="18"/>
      <c r="I6" s="18"/>
    </row>
    <row r="7" spans="1:10" ht="19.5" customHeight="1" x14ac:dyDescent="0.3">
      <c r="A7" s="35" t="s">
        <v>6</v>
      </c>
      <c r="B7" s="2" t="s">
        <v>105</v>
      </c>
      <c r="C7" s="19">
        <v>119761.87</v>
      </c>
      <c r="D7" s="19">
        <v>119761.87</v>
      </c>
      <c r="E7" s="18">
        <f t="shared" ref="E7:E13" si="0">D7-C7</f>
        <v>0</v>
      </c>
      <c r="F7" s="18"/>
      <c r="G7" s="18"/>
      <c r="H7" s="18"/>
      <c r="I7" s="18"/>
    </row>
    <row r="8" spans="1:10" x14ac:dyDescent="0.3">
      <c r="A8" s="35" t="s">
        <v>7</v>
      </c>
      <c r="B8" s="2" t="s">
        <v>104</v>
      </c>
      <c r="C8" s="19">
        <v>0</v>
      </c>
      <c r="D8" s="19">
        <f>'Other income detail'!U15</f>
        <v>0</v>
      </c>
      <c r="E8" s="18">
        <f t="shared" si="0"/>
        <v>0</v>
      </c>
      <c r="F8" s="18"/>
      <c r="G8" s="18"/>
      <c r="H8" s="18"/>
      <c r="I8" s="18"/>
    </row>
    <row r="9" spans="1:10" x14ac:dyDescent="0.3">
      <c r="A9" s="35" t="s">
        <v>8</v>
      </c>
      <c r="B9" s="2" t="s">
        <v>18</v>
      </c>
      <c r="C9" s="19">
        <v>1207500</v>
      </c>
      <c r="D9" s="19">
        <f>'Income detail'!D19</f>
        <v>1207502</v>
      </c>
      <c r="E9" s="18">
        <f t="shared" si="0"/>
        <v>2</v>
      </c>
      <c r="F9" s="18"/>
      <c r="G9" s="18"/>
      <c r="H9" s="18"/>
      <c r="I9" s="18"/>
    </row>
    <row r="10" spans="1:10" x14ac:dyDescent="0.3">
      <c r="A10" s="28"/>
      <c r="B10" s="40" t="s">
        <v>677</v>
      </c>
      <c r="C10" s="19">
        <v>250000</v>
      </c>
      <c r="D10" s="19">
        <f>'Other income detail'!B15</f>
        <v>250000</v>
      </c>
      <c r="E10" s="18">
        <f>D10-C10</f>
        <v>0</v>
      </c>
      <c r="F10" s="18"/>
      <c r="G10" s="18"/>
      <c r="H10" s="18"/>
      <c r="I10" s="18"/>
    </row>
    <row r="11" spans="1:10" x14ac:dyDescent="0.3">
      <c r="A11" s="143"/>
      <c r="B11" s="2" t="s">
        <v>1277</v>
      </c>
      <c r="C11" s="19">
        <v>0</v>
      </c>
      <c r="D11" s="19">
        <f>'Other income detail'!G15</f>
        <v>13292.86</v>
      </c>
      <c r="E11" s="18">
        <f>D11-C11</f>
        <v>13292.86</v>
      </c>
      <c r="F11" s="18"/>
      <c r="G11" s="18"/>
      <c r="H11" s="18"/>
      <c r="I11" s="18"/>
    </row>
    <row r="12" spans="1:10" ht="28.8" x14ac:dyDescent="0.3">
      <c r="B12" s="40" t="s">
        <v>1288</v>
      </c>
      <c r="C12" s="19">
        <v>0</v>
      </c>
      <c r="D12" s="19">
        <f>'Other income detail'!L15</f>
        <v>111000</v>
      </c>
      <c r="E12" s="18">
        <f>D12-C12</f>
        <v>111000</v>
      </c>
    </row>
    <row r="13" spans="1:10" ht="28.8" x14ac:dyDescent="0.3">
      <c r="A13" s="28"/>
      <c r="B13" s="40" t="s">
        <v>121</v>
      </c>
      <c r="C13" s="19">
        <v>0</v>
      </c>
      <c r="D13" s="19">
        <f>'Other income detail'!Q15</f>
        <v>23347.5</v>
      </c>
      <c r="E13" s="18">
        <f t="shared" si="0"/>
        <v>23347.5</v>
      </c>
      <c r="F13" s="18"/>
      <c r="G13" s="18"/>
      <c r="H13" s="18"/>
      <c r="I13" s="18"/>
    </row>
    <row r="14" spans="1:10" ht="19.5" customHeight="1" x14ac:dyDescent="0.3">
      <c r="A14" s="28"/>
      <c r="B14" s="8" t="s">
        <v>72</v>
      </c>
      <c r="C14" s="19">
        <v>0</v>
      </c>
      <c r="D14" s="19">
        <f>'Donations detail'!B14</f>
        <v>16000</v>
      </c>
      <c r="E14" s="18">
        <f>D14-C14</f>
        <v>16000</v>
      </c>
      <c r="G14" s="149" t="s">
        <v>1284</v>
      </c>
      <c r="H14" s="18"/>
      <c r="I14" s="18"/>
    </row>
    <row r="15" spans="1:10" ht="19.5" customHeight="1" x14ac:dyDescent="0.3">
      <c r="E15" s="18"/>
      <c r="F15" s="18"/>
      <c r="G15" s="18"/>
      <c r="H15" s="18"/>
      <c r="I15" s="18"/>
    </row>
    <row r="16" spans="1:10" x14ac:dyDescent="0.3">
      <c r="B16" s="20" t="s">
        <v>4</v>
      </c>
      <c r="C16" s="16">
        <f>SUM(C6:C15)</f>
        <v>1666941.87</v>
      </c>
      <c r="D16" s="16">
        <f>SUM(D6:D15)</f>
        <v>1830584.2300000002</v>
      </c>
      <c r="E16" s="16">
        <f>SUM(E6:E15)</f>
        <v>163642.35999999999</v>
      </c>
      <c r="F16" s="18"/>
      <c r="G16" s="18"/>
      <c r="H16" s="18"/>
      <c r="I16" s="18"/>
    </row>
    <row r="17" spans="1:10" ht="18" customHeight="1" x14ac:dyDescent="0.3">
      <c r="F17" s="16"/>
      <c r="G17" s="165" t="s">
        <v>1401</v>
      </c>
      <c r="H17" s="16"/>
      <c r="I17" s="16"/>
    </row>
    <row r="18" spans="1:10" x14ac:dyDescent="0.3">
      <c r="G18" s="161">
        <v>2</v>
      </c>
      <c r="H18" s="28" t="s">
        <v>61</v>
      </c>
      <c r="I18" s="28" t="s">
        <v>1408</v>
      </c>
    </row>
    <row r="19" spans="1:10" ht="15.6" x14ac:dyDescent="0.3">
      <c r="A19" s="10"/>
      <c r="B19" s="11" t="s">
        <v>80</v>
      </c>
      <c r="C19" s="32"/>
      <c r="D19" s="32"/>
      <c r="G19" s="161">
        <f>E11+E27</f>
        <v>7685.760000000002</v>
      </c>
      <c r="H19" s="28" t="s">
        <v>1277</v>
      </c>
      <c r="I19" s="28" t="s">
        <v>1403</v>
      </c>
    </row>
    <row r="20" spans="1:10" ht="15.6" x14ac:dyDescent="0.3">
      <c r="A20" s="10"/>
      <c r="B20" s="11"/>
      <c r="C20" s="32"/>
      <c r="D20" s="32"/>
      <c r="G20" s="160">
        <v>111000</v>
      </c>
      <c r="H20" s="28" t="s">
        <v>1288</v>
      </c>
      <c r="I20" s="28" t="s">
        <v>1403</v>
      </c>
    </row>
    <row r="21" spans="1:10" s="10" customFormat="1" ht="15.6" x14ac:dyDescent="0.3">
      <c r="B21" s="39" t="s">
        <v>111</v>
      </c>
      <c r="C21" s="32"/>
      <c r="D21" s="32"/>
      <c r="E21" s="33"/>
      <c r="G21" s="160">
        <v>1</v>
      </c>
      <c r="H21" s="28" t="s">
        <v>1402</v>
      </c>
      <c r="I21" s="28" t="s">
        <v>1403</v>
      </c>
      <c r="J21" s="11"/>
    </row>
    <row r="22" spans="1:10" s="10" customFormat="1" ht="15.6" x14ac:dyDescent="0.3">
      <c r="A22" s="7" t="s">
        <v>10</v>
      </c>
      <c r="B22" s="8" t="s">
        <v>2</v>
      </c>
      <c r="C22" s="17">
        <f>1000+G44</f>
        <v>1985.05</v>
      </c>
      <c r="D22" s="17">
        <f>'Expense detail'!B37</f>
        <v>14.95</v>
      </c>
      <c r="E22" s="21">
        <f>C22-D22</f>
        <v>1970.1</v>
      </c>
      <c r="G22" s="160">
        <v>7200</v>
      </c>
      <c r="H22" s="28" t="s">
        <v>72</v>
      </c>
      <c r="I22" s="28" t="s">
        <v>1409</v>
      </c>
      <c r="J22" s="11"/>
    </row>
    <row r="23" spans="1:10" x14ac:dyDescent="0.3">
      <c r="A23" s="7" t="s">
        <v>6</v>
      </c>
      <c r="B23" s="40" t="s">
        <v>477</v>
      </c>
      <c r="C23" s="17">
        <v>55000</v>
      </c>
      <c r="D23" s="17">
        <f>'Expense detail'!F37</f>
        <v>55000</v>
      </c>
      <c r="E23" s="21">
        <f t="shared" ref="E23:E34" si="1">C23-D23</f>
        <v>0</v>
      </c>
      <c r="F23" s="18"/>
      <c r="G23" s="160">
        <v>8800</v>
      </c>
      <c r="H23" s="28" t="s">
        <v>72</v>
      </c>
      <c r="I23" s="28" t="s">
        <v>1404</v>
      </c>
    </row>
    <row r="24" spans="1:10" ht="24.75" customHeight="1" x14ac:dyDescent="0.3">
      <c r="A24" s="7" t="s">
        <v>7</v>
      </c>
      <c r="B24" s="8" t="s">
        <v>9</v>
      </c>
      <c r="C24" s="17">
        <v>18000</v>
      </c>
      <c r="D24" s="17">
        <f>'Expense detail'!J37</f>
        <v>18000</v>
      </c>
      <c r="E24" s="21">
        <f t="shared" si="1"/>
        <v>0</v>
      </c>
      <c r="F24" s="18"/>
      <c r="G24" s="160">
        <v>1970.1</v>
      </c>
      <c r="H24" s="28" t="s">
        <v>2</v>
      </c>
      <c r="I24" s="28" t="s">
        <v>1403</v>
      </c>
    </row>
    <row r="25" spans="1:10" x14ac:dyDescent="0.3">
      <c r="A25" s="35" t="s">
        <v>8</v>
      </c>
      <c r="B25" s="2" t="s">
        <v>675</v>
      </c>
      <c r="C25" s="17">
        <f>1207500+G45+D10</f>
        <v>1470138.81</v>
      </c>
      <c r="D25" s="17">
        <f>'Expense detail'!N37</f>
        <v>1469180.4100000001</v>
      </c>
      <c r="E25" s="21">
        <f t="shared" si="1"/>
        <v>958.39999999990687</v>
      </c>
      <c r="F25" s="18"/>
      <c r="G25" s="160">
        <v>958.4</v>
      </c>
      <c r="H25" s="28" t="s">
        <v>66</v>
      </c>
      <c r="I25" s="28" t="s">
        <v>1403</v>
      </c>
    </row>
    <row r="26" spans="1:10" x14ac:dyDescent="0.3">
      <c r="A26" s="143" t="s">
        <v>11</v>
      </c>
      <c r="B26" s="147" t="s">
        <v>1279</v>
      </c>
      <c r="C26" s="17">
        <f>1925+G47</f>
        <v>6850</v>
      </c>
      <c r="D26" s="17">
        <f>'Expense detail'!R37</f>
        <v>34.67</v>
      </c>
      <c r="E26" s="21">
        <f t="shared" si="1"/>
        <v>6815.33</v>
      </c>
      <c r="F26" s="18"/>
      <c r="G26" s="160">
        <v>6815.33</v>
      </c>
      <c r="H26" s="28" t="s">
        <v>1279</v>
      </c>
      <c r="I26" s="28" t="s">
        <v>1403</v>
      </c>
    </row>
    <row r="27" spans="1:10" x14ac:dyDescent="0.3">
      <c r="A27"/>
      <c r="B27" s="147" t="s">
        <v>1277</v>
      </c>
      <c r="C27" s="16">
        <f>G46</f>
        <v>38094.28</v>
      </c>
      <c r="D27" s="17">
        <f>'Expense detail'!V38</f>
        <v>43701.38</v>
      </c>
      <c r="E27" s="21">
        <f t="shared" si="1"/>
        <v>-5607.0999999999985</v>
      </c>
      <c r="F27" s="18"/>
      <c r="G27" s="160">
        <v>39000</v>
      </c>
      <c r="H27" s="162" t="s">
        <v>68</v>
      </c>
      <c r="I27" s="163" t="s">
        <v>1405</v>
      </c>
    </row>
    <row r="28" spans="1:10" x14ac:dyDescent="0.3">
      <c r="A28" t="s">
        <v>12</v>
      </c>
      <c r="B28" s="8" t="s">
        <v>17</v>
      </c>
      <c r="C28" s="16">
        <v>1750</v>
      </c>
      <c r="D28" s="17">
        <f>'Expense detail'!Z37</f>
        <v>1750</v>
      </c>
      <c r="E28" s="21">
        <f t="shared" si="1"/>
        <v>0</v>
      </c>
      <c r="F28" s="18"/>
      <c r="G28" s="160">
        <v>32373.73</v>
      </c>
      <c r="H28" s="162" t="s">
        <v>14</v>
      </c>
      <c r="I28" s="163" t="s">
        <v>1405</v>
      </c>
    </row>
    <row r="29" spans="1:10" ht="28.8" x14ac:dyDescent="0.3">
      <c r="A29" s="102"/>
      <c r="B29" s="40" t="s">
        <v>121</v>
      </c>
      <c r="C29" s="16">
        <v>0</v>
      </c>
      <c r="D29" s="17">
        <f>'Expense detail'!AD37</f>
        <v>23346.5</v>
      </c>
      <c r="E29" s="21">
        <f t="shared" si="1"/>
        <v>-23346.5</v>
      </c>
      <c r="F29" s="18"/>
      <c r="G29" s="160">
        <v>-39.75</v>
      </c>
      <c r="H29" s="162" t="s">
        <v>1406</v>
      </c>
      <c r="I29" s="164" t="s">
        <v>1407</v>
      </c>
    </row>
    <row r="30" spans="1:10" x14ac:dyDescent="0.3">
      <c r="A30" s="35"/>
      <c r="C30" s="16"/>
      <c r="D30" s="17"/>
      <c r="E30" s="21"/>
      <c r="F30" s="18"/>
      <c r="G30" s="166">
        <f>SUM(G18:G29)</f>
        <v>215766.57</v>
      </c>
      <c r="H30" s="22"/>
      <c r="I30" s="22"/>
    </row>
    <row r="31" spans="1:10" x14ac:dyDescent="0.3">
      <c r="A31"/>
      <c r="B31" s="39" t="s">
        <v>112</v>
      </c>
      <c r="C31" s="16"/>
      <c r="D31" s="17"/>
      <c r="E31" s="21"/>
      <c r="F31" s="18"/>
      <c r="G31" s="22"/>
      <c r="H31" s="22"/>
      <c r="I31" s="22"/>
    </row>
    <row r="32" spans="1:10" ht="29.25" customHeight="1" x14ac:dyDescent="0.3">
      <c r="A32" t="s">
        <v>79</v>
      </c>
      <c r="B32" s="8" t="s">
        <v>3</v>
      </c>
      <c r="C32" s="17">
        <f>10000+G48</f>
        <v>39000</v>
      </c>
      <c r="D32" s="17">
        <f>'Expense detail'!AH37</f>
        <v>0</v>
      </c>
      <c r="E32" s="21">
        <f t="shared" si="1"/>
        <v>39000</v>
      </c>
      <c r="F32" s="18"/>
      <c r="G32" s="22"/>
      <c r="H32" s="22"/>
      <c r="I32" s="22"/>
    </row>
    <row r="33" spans="1:9" ht="18" customHeight="1" x14ac:dyDescent="0.3">
      <c r="A33" t="s">
        <v>15</v>
      </c>
      <c r="B33" s="40" t="s">
        <v>476</v>
      </c>
      <c r="C33" s="25">
        <f>2000+G49+5</f>
        <v>36123.730000000003</v>
      </c>
      <c r="D33" s="17">
        <f>'Expense detail'!AL37</f>
        <v>3750</v>
      </c>
      <c r="E33" s="21">
        <f t="shared" si="1"/>
        <v>32373.730000000003</v>
      </c>
      <c r="F33" s="18"/>
      <c r="G33" s="22"/>
      <c r="H33" s="22"/>
      <c r="I33" s="22"/>
    </row>
    <row r="34" spans="1:9" ht="18" customHeight="1" x14ac:dyDescent="0.3">
      <c r="A34" t="s">
        <v>16</v>
      </c>
      <c r="B34" s="8" t="s">
        <v>5</v>
      </c>
      <c r="C34" s="19">
        <v>0</v>
      </c>
      <c r="D34" s="19">
        <f>'Expense detail'!AP37</f>
        <v>39.75</v>
      </c>
      <c r="E34" s="21">
        <f t="shared" si="1"/>
        <v>-39.75</v>
      </c>
      <c r="F34" s="18"/>
      <c r="G34" s="22"/>
      <c r="H34" s="22"/>
      <c r="I34" s="22"/>
    </row>
    <row r="35" spans="1:9" ht="18" customHeight="1" x14ac:dyDescent="0.3">
      <c r="E35" s="21"/>
      <c r="F35" s="18"/>
      <c r="G35" s="18"/>
      <c r="H35" s="22"/>
      <c r="I35" s="22"/>
    </row>
    <row r="36" spans="1:9" ht="18" customHeight="1" x14ac:dyDescent="0.3">
      <c r="B36" s="20" t="s">
        <v>4</v>
      </c>
      <c r="C36" s="16">
        <f>SUM(C22:C34)</f>
        <v>1666941.87</v>
      </c>
      <c r="D36" s="16">
        <f>SUM(D22:D34)</f>
        <v>1614817.66</v>
      </c>
      <c r="E36" s="18">
        <f>C36-D36</f>
        <v>52124.210000000196</v>
      </c>
      <c r="F36" s="18"/>
      <c r="G36" s="22"/>
      <c r="H36" s="22"/>
      <c r="I36" s="22"/>
    </row>
    <row r="37" spans="1:9" ht="18" customHeight="1" x14ac:dyDescent="0.3">
      <c r="B37" s="19"/>
      <c r="E37" s="18"/>
      <c r="F37" s="18"/>
    </row>
    <row r="38" spans="1:9" ht="18" customHeight="1" x14ac:dyDescent="0.3">
      <c r="B38" s="20"/>
      <c r="C38" s="16"/>
      <c r="D38" s="16"/>
    </row>
    <row r="39" spans="1:9" x14ac:dyDescent="0.3">
      <c r="B39" s="20" t="s">
        <v>78</v>
      </c>
      <c r="C39" s="16"/>
      <c r="D39" s="16">
        <f>D16-D36</f>
        <v>215766.5700000003</v>
      </c>
    </row>
    <row r="40" spans="1:9" x14ac:dyDescent="0.3">
      <c r="B40" s="20"/>
      <c r="C40" s="16"/>
      <c r="D40" s="16"/>
    </row>
    <row r="41" spans="1:9" ht="129.6" x14ac:dyDescent="0.3">
      <c r="B41" s="132" t="s">
        <v>1289</v>
      </c>
      <c r="C41" s="138" t="s">
        <v>676</v>
      </c>
      <c r="D41" s="16"/>
    </row>
    <row r="42" spans="1:9" x14ac:dyDescent="0.3">
      <c r="B42" s="20"/>
      <c r="H42" s="121"/>
      <c r="I42" s="121"/>
    </row>
    <row r="43" spans="1:9" ht="28.8" x14ac:dyDescent="0.3">
      <c r="B43" s="120" t="s">
        <v>81</v>
      </c>
      <c r="C43" s="105"/>
      <c r="D43" s="105"/>
      <c r="E43" s="106"/>
      <c r="F43" s="119" t="s">
        <v>474</v>
      </c>
      <c r="G43" s="125"/>
      <c r="H43" s="121"/>
      <c r="I43" s="121"/>
    </row>
    <row r="44" spans="1:9" x14ac:dyDescent="0.3">
      <c r="B44" s="107" t="s">
        <v>1</v>
      </c>
      <c r="C44" s="108">
        <v>5</v>
      </c>
      <c r="D44" s="109" t="s">
        <v>467</v>
      </c>
      <c r="E44" s="110"/>
      <c r="F44" s="111" t="s">
        <v>2</v>
      </c>
      <c r="G44" s="126">
        <f>C51</f>
        <v>985.05</v>
      </c>
      <c r="H44" s="121"/>
      <c r="I44" s="121"/>
    </row>
    <row r="45" spans="1:9" x14ac:dyDescent="0.3">
      <c r="B45" s="107" t="s">
        <v>72</v>
      </c>
      <c r="C45" s="108">
        <v>11150</v>
      </c>
      <c r="D45" s="109" t="s">
        <v>468</v>
      </c>
      <c r="E45" s="110"/>
      <c r="F45" s="111" t="s">
        <v>475</v>
      </c>
      <c r="G45" s="126">
        <f>SUM(C45,C47,C52)</f>
        <v>12638.81</v>
      </c>
      <c r="H45" s="121"/>
      <c r="I45" s="121"/>
    </row>
    <row r="46" spans="1:9" x14ac:dyDescent="0.3">
      <c r="B46" s="107" t="s">
        <v>106</v>
      </c>
      <c r="C46" s="108">
        <v>37452</v>
      </c>
      <c r="D46" s="109" t="s">
        <v>1281</v>
      </c>
      <c r="E46" s="110"/>
      <c r="F46" s="111" t="s">
        <v>1282</v>
      </c>
      <c r="G46" s="126">
        <f>SUM(C46,C54)</f>
        <v>38094.28</v>
      </c>
      <c r="H46" s="122"/>
      <c r="I46" s="121"/>
    </row>
    <row r="47" spans="1:9" x14ac:dyDescent="0.3">
      <c r="B47" s="107" t="s">
        <v>34</v>
      </c>
      <c r="C47" s="108">
        <v>-9</v>
      </c>
      <c r="D47" s="109" t="s">
        <v>469</v>
      </c>
      <c r="E47" s="110"/>
      <c r="F47" s="148" t="s">
        <v>1283</v>
      </c>
      <c r="G47" s="126">
        <f>C53</f>
        <v>4925</v>
      </c>
      <c r="H47" s="121"/>
      <c r="I47" s="121"/>
    </row>
    <row r="48" spans="1:9" x14ac:dyDescent="0.3">
      <c r="B48" s="107" t="s">
        <v>107</v>
      </c>
      <c r="C48" s="108">
        <v>12000</v>
      </c>
      <c r="D48" s="109" t="s">
        <v>470</v>
      </c>
      <c r="E48" s="110"/>
      <c r="F48" s="111" t="s">
        <v>68</v>
      </c>
      <c r="G48" s="126">
        <f>SUM(C48,C55)</f>
        <v>29000</v>
      </c>
      <c r="H48" s="121"/>
      <c r="I48" s="121"/>
    </row>
    <row r="49" spans="2:9" x14ac:dyDescent="0.3">
      <c r="B49" s="107" t="s">
        <v>108</v>
      </c>
      <c r="C49" s="112">
        <f>19998-19997</f>
        <v>1</v>
      </c>
      <c r="D49" s="109" t="s">
        <v>467</v>
      </c>
      <c r="E49" s="110"/>
      <c r="F49" s="111" t="s">
        <v>14</v>
      </c>
      <c r="G49" s="127">
        <f>SUM(C56,C44,C49,C50)</f>
        <v>34118.730000000003</v>
      </c>
      <c r="H49" s="121"/>
      <c r="I49" s="121"/>
    </row>
    <row r="50" spans="2:9" x14ac:dyDescent="0.3">
      <c r="B50" s="107" t="s">
        <v>104</v>
      </c>
      <c r="C50" s="112">
        <f>7291.74-7730.24</f>
        <v>-438.5</v>
      </c>
      <c r="D50" s="109" t="s">
        <v>471</v>
      </c>
      <c r="E50" s="113"/>
      <c r="F50" s="128" t="s">
        <v>35</v>
      </c>
      <c r="G50" s="129">
        <f>SUM(G44:G49)</f>
        <v>119761.87</v>
      </c>
      <c r="H50" s="121"/>
      <c r="I50" s="121"/>
    </row>
    <row r="51" spans="2:9" x14ac:dyDescent="0.3">
      <c r="B51" s="107" t="s">
        <v>2</v>
      </c>
      <c r="C51" s="108">
        <v>985.05</v>
      </c>
      <c r="D51" s="109" t="s">
        <v>472</v>
      </c>
      <c r="E51" s="110"/>
      <c r="F51" s="110"/>
      <c r="G51" s="123"/>
      <c r="H51" s="121"/>
      <c r="I51" s="121"/>
    </row>
    <row r="52" spans="2:9" x14ac:dyDescent="0.3">
      <c r="B52" s="107" t="s">
        <v>87</v>
      </c>
      <c r="C52" s="108">
        <v>1497.81</v>
      </c>
      <c r="D52" s="109" t="s">
        <v>468</v>
      </c>
      <c r="E52" s="113"/>
      <c r="F52" s="110"/>
      <c r="G52" s="123"/>
      <c r="H52" s="121"/>
      <c r="I52" s="121"/>
    </row>
    <row r="53" spans="2:9" x14ac:dyDescent="0.3">
      <c r="B53" s="107" t="s">
        <v>109</v>
      </c>
      <c r="C53" s="108">
        <v>4925</v>
      </c>
      <c r="D53" s="109" t="s">
        <v>473</v>
      </c>
      <c r="E53" s="110"/>
      <c r="F53" s="110"/>
      <c r="G53" s="123"/>
      <c r="H53" s="121"/>
      <c r="I53" s="121"/>
    </row>
    <row r="54" spans="2:9" x14ac:dyDescent="0.3">
      <c r="B54" s="107" t="s">
        <v>110</v>
      </c>
      <c r="C54" s="112">
        <v>642.28</v>
      </c>
      <c r="D54" s="109" t="s">
        <v>1280</v>
      </c>
      <c r="E54" s="110"/>
      <c r="F54" s="110"/>
      <c r="G54" s="123"/>
      <c r="H54" s="121"/>
      <c r="I54" s="121"/>
    </row>
    <row r="55" spans="2:9" x14ac:dyDescent="0.3">
      <c r="B55" s="107" t="s">
        <v>68</v>
      </c>
      <c r="C55" s="114">
        <v>17000</v>
      </c>
      <c r="D55" s="109" t="s">
        <v>470</v>
      </c>
      <c r="E55" s="110"/>
      <c r="F55" s="110"/>
      <c r="G55" s="123"/>
      <c r="H55" s="121"/>
      <c r="I55" s="121"/>
    </row>
    <row r="56" spans="2:9" x14ac:dyDescent="0.3">
      <c r="B56" s="107" t="s">
        <v>14</v>
      </c>
      <c r="C56" s="115">
        <v>34551.230000000003</v>
      </c>
      <c r="D56" s="109" t="s">
        <v>467</v>
      </c>
      <c r="E56" s="110"/>
      <c r="F56" s="110"/>
      <c r="G56" s="123"/>
      <c r="H56" s="121"/>
      <c r="I56" s="121"/>
    </row>
    <row r="57" spans="2:9" x14ac:dyDescent="0.3">
      <c r="B57" s="131" t="s">
        <v>35</v>
      </c>
      <c r="C57" s="130">
        <f>SUM(C44:C56)</f>
        <v>119761.87</v>
      </c>
      <c r="D57" s="116"/>
      <c r="E57" s="117"/>
      <c r="F57" s="118"/>
      <c r="G57" s="124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opLeftCell="AC1" zoomScale="90" zoomScaleNormal="90" workbookViewId="0">
      <pane ySplit="1" topLeftCell="A20" activePane="bottomLeft" state="frozen"/>
      <selection activeCell="K1" sqref="K1"/>
      <selection pane="bottomLeft" activeCell="AK3" sqref="AK3"/>
    </sheetView>
  </sheetViews>
  <sheetFormatPr defaultColWidth="9.109375" defaultRowHeight="14.4" x14ac:dyDescent="0.3"/>
  <cols>
    <col min="1" max="1" width="36.77734375" style="62" bestFit="1" customWidth="1"/>
    <col min="2" max="2" width="10.109375" style="62" bestFit="1" customWidth="1"/>
    <col min="3" max="3" width="10.44140625" style="62" bestFit="1" customWidth="1"/>
    <col min="4" max="4" width="2.6640625" style="151" customWidth="1"/>
    <col min="5" max="5" width="23.44140625" style="62" bestFit="1" customWidth="1"/>
    <col min="6" max="6" width="12" style="83" bestFit="1" customWidth="1"/>
    <col min="7" max="7" width="10.44140625" style="62" bestFit="1" customWidth="1"/>
    <col min="8" max="8" width="2.6640625" style="151" customWidth="1"/>
    <col min="9" max="9" width="16.88671875" style="62" bestFit="1" customWidth="1"/>
    <col min="10" max="10" width="12" style="84" bestFit="1" customWidth="1"/>
    <col min="11" max="11" width="11.6640625" style="62" bestFit="1" customWidth="1"/>
    <col min="12" max="12" width="2.6640625" style="151" customWidth="1"/>
    <col min="13" max="13" width="28.21875" style="90" customWidth="1"/>
    <col min="14" max="14" width="14.88671875" style="84" bestFit="1" customWidth="1"/>
    <col min="15" max="15" width="14.44140625" style="41" customWidth="1"/>
    <col min="16" max="16" width="2.6640625" style="151" customWidth="1"/>
    <col min="17" max="17" width="28.88671875" style="62" customWidth="1"/>
    <col min="18" max="18" width="14.44140625" style="84" customWidth="1"/>
    <col min="19" max="19" width="14.44140625" style="62" customWidth="1"/>
    <col min="20" max="20" width="2.6640625" style="151" customWidth="1"/>
    <col min="21" max="21" width="35.44140625" style="62" customWidth="1"/>
    <col min="22" max="22" width="14.44140625" style="84" customWidth="1"/>
    <col min="23" max="23" width="14.44140625" style="62" customWidth="1"/>
    <col min="24" max="24" width="2.6640625" style="151" customWidth="1"/>
    <col min="25" max="25" width="18.88671875" style="62" bestFit="1" customWidth="1"/>
    <col min="26" max="26" width="14.44140625" style="88" customWidth="1"/>
    <col min="27" max="27" width="14.44140625" style="62" customWidth="1"/>
    <col min="28" max="28" width="2.6640625" style="151" customWidth="1"/>
    <col min="29" max="29" width="20.5546875" style="62" bestFit="1" customWidth="1"/>
    <col min="30" max="30" width="26.109375" style="83" customWidth="1"/>
    <col min="31" max="31" width="21.5546875" style="62" customWidth="1"/>
    <col min="32" max="32" width="2.6640625" style="151" customWidth="1"/>
    <col min="33" max="33" width="11" style="62" customWidth="1"/>
    <col min="34" max="34" width="10.5546875" style="83" bestFit="1" customWidth="1"/>
    <col min="35" max="35" width="21.5546875" style="62" customWidth="1"/>
    <col min="36" max="36" width="2.6640625" style="151" customWidth="1"/>
    <col min="37" max="37" width="17.109375" style="62" customWidth="1"/>
    <col min="38" max="38" width="10.88671875" style="88" bestFit="1" customWidth="1"/>
    <col min="39" max="39" width="10.5546875" style="62" bestFit="1" customWidth="1"/>
    <col min="40" max="40" width="2.6640625" style="151" customWidth="1"/>
    <col min="41" max="41" width="25.109375" style="62" bestFit="1" customWidth="1"/>
    <col min="42" max="42" width="10.5546875" style="86" bestFit="1" customWidth="1"/>
    <col min="43" max="43" width="12.33203125" style="62" customWidth="1"/>
    <col min="44" max="16384" width="9.109375" style="62"/>
  </cols>
  <sheetData>
    <row r="1" spans="1:43" s="44" customFormat="1" ht="30.75" customHeight="1" x14ac:dyDescent="0.3">
      <c r="A1" s="44" t="s">
        <v>2</v>
      </c>
      <c r="C1" s="44" t="s">
        <v>67</v>
      </c>
      <c r="D1" s="150"/>
      <c r="E1" s="76" t="s">
        <v>65</v>
      </c>
      <c r="F1" s="77"/>
      <c r="G1" s="44" t="s">
        <v>58</v>
      </c>
      <c r="H1" s="150"/>
      <c r="I1" s="44" t="s">
        <v>9</v>
      </c>
      <c r="J1" s="78"/>
      <c r="K1" s="44" t="s">
        <v>58</v>
      </c>
      <c r="L1" s="150"/>
      <c r="M1" s="44" t="s">
        <v>66</v>
      </c>
      <c r="N1" s="78"/>
      <c r="O1" s="79" t="s">
        <v>58</v>
      </c>
      <c r="P1" s="150"/>
      <c r="Q1" s="44" t="s">
        <v>1279</v>
      </c>
      <c r="R1" s="78"/>
      <c r="S1" s="44" t="s">
        <v>67</v>
      </c>
      <c r="T1" s="150"/>
      <c r="U1" s="44" t="s">
        <v>1277</v>
      </c>
      <c r="V1" s="78"/>
      <c r="W1" s="44" t="s">
        <v>67</v>
      </c>
      <c r="X1" s="150"/>
      <c r="Y1" s="44" t="s">
        <v>17</v>
      </c>
      <c r="Z1" s="71"/>
      <c r="AA1" s="44" t="s">
        <v>67</v>
      </c>
      <c r="AB1" s="150"/>
      <c r="AC1" s="44" t="s">
        <v>121</v>
      </c>
      <c r="AD1" s="77"/>
      <c r="AE1" s="44" t="s">
        <v>58</v>
      </c>
      <c r="AF1" s="150"/>
      <c r="AG1" s="80" t="s">
        <v>68</v>
      </c>
      <c r="AH1" s="77"/>
      <c r="AI1" s="44" t="s">
        <v>58</v>
      </c>
      <c r="AJ1" s="150"/>
      <c r="AK1" s="81" t="s">
        <v>14</v>
      </c>
      <c r="AL1" s="71"/>
      <c r="AM1" s="44" t="s">
        <v>58</v>
      </c>
      <c r="AN1" s="150"/>
      <c r="AO1" s="81" t="s">
        <v>5</v>
      </c>
      <c r="AP1" s="52"/>
      <c r="AQ1" s="44" t="s">
        <v>58</v>
      </c>
    </row>
    <row r="2" spans="1:43" ht="29.4" thickBot="1" x14ac:dyDescent="0.35">
      <c r="A2" s="62" t="s">
        <v>557</v>
      </c>
      <c r="B2" s="133">
        <v>14.95</v>
      </c>
      <c r="C2" s="41">
        <v>43875</v>
      </c>
      <c r="E2" s="62" t="s">
        <v>461</v>
      </c>
      <c r="F2" s="104">
        <v>27500</v>
      </c>
      <c r="G2" s="41">
        <v>43861</v>
      </c>
      <c r="I2" s="62" t="s">
        <v>118</v>
      </c>
      <c r="J2" s="103">
        <v>4500</v>
      </c>
      <c r="K2" s="41">
        <v>43892</v>
      </c>
      <c r="L2" s="152"/>
      <c r="M2" s="62" t="s">
        <v>113</v>
      </c>
      <c r="N2" s="42">
        <v>85000</v>
      </c>
      <c r="O2" s="41">
        <v>43858</v>
      </c>
      <c r="P2" s="153"/>
      <c r="Q2" s="85" t="s">
        <v>463</v>
      </c>
      <c r="R2" s="103">
        <v>34.67</v>
      </c>
      <c r="S2" s="41">
        <v>43844</v>
      </c>
      <c r="U2" s="85" t="s">
        <v>355</v>
      </c>
      <c r="V2" s="95">
        <v>25519.88</v>
      </c>
      <c r="W2" s="41">
        <v>43888</v>
      </c>
      <c r="Y2" s="62" t="s">
        <v>659</v>
      </c>
      <c r="Z2" s="133">
        <v>1750</v>
      </c>
      <c r="AA2" s="41">
        <v>43921</v>
      </c>
      <c r="AB2" s="154"/>
      <c r="AC2" s="134" t="s">
        <v>462</v>
      </c>
      <c r="AD2" s="104">
        <v>23018</v>
      </c>
      <c r="AE2" s="41">
        <v>43910</v>
      </c>
      <c r="AF2" s="154"/>
      <c r="AG2" s="80"/>
      <c r="AK2" s="87" t="s">
        <v>1410</v>
      </c>
      <c r="AL2" s="88">
        <v>3750</v>
      </c>
      <c r="AM2" s="41">
        <v>44227</v>
      </c>
      <c r="AO2" s="62" t="s">
        <v>357</v>
      </c>
      <c r="AP2" s="101">
        <v>39.75</v>
      </c>
      <c r="AQ2" s="27">
        <v>43813</v>
      </c>
    </row>
    <row r="3" spans="1:43" ht="36" thickBot="1" x14ac:dyDescent="0.35">
      <c r="E3" s="87" t="s">
        <v>461</v>
      </c>
      <c r="F3" s="144">
        <v>27500</v>
      </c>
      <c r="G3" s="41">
        <v>44043</v>
      </c>
      <c r="I3" s="89" t="s">
        <v>657</v>
      </c>
      <c r="J3" s="137">
        <v>4500</v>
      </c>
      <c r="K3" s="41">
        <v>43969</v>
      </c>
      <c r="M3" s="100" t="s">
        <v>256</v>
      </c>
      <c r="N3" s="42">
        <v>1074</v>
      </c>
      <c r="O3" s="41">
        <v>43861</v>
      </c>
      <c r="P3" s="154"/>
      <c r="Q3" s="85"/>
      <c r="R3" s="95"/>
      <c r="S3" s="41"/>
      <c r="T3" s="154"/>
      <c r="U3" s="85" t="s">
        <v>122</v>
      </c>
      <c r="V3" s="42">
        <v>643.5</v>
      </c>
      <c r="W3" s="41">
        <v>43862</v>
      </c>
      <c r="X3" s="154"/>
      <c r="Y3" s="41"/>
      <c r="AA3" s="41"/>
      <c r="AB3" s="154"/>
      <c r="AC3" s="85" t="s">
        <v>464</v>
      </c>
      <c r="AD3" s="104">
        <v>328.5</v>
      </c>
      <c r="AE3" s="41">
        <v>43938</v>
      </c>
      <c r="AF3" s="154"/>
    </row>
    <row r="4" spans="1:43" ht="36" thickBot="1" x14ac:dyDescent="0.35">
      <c r="I4" s="89" t="s">
        <v>907</v>
      </c>
      <c r="J4" s="103">
        <v>4500</v>
      </c>
      <c r="K4" s="41">
        <v>44060</v>
      </c>
      <c r="M4" s="62" t="s">
        <v>119</v>
      </c>
      <c r="N4" s="103">
        <v>394.2</v>
      </c>
      <c r="O4" s="41">
        <v>43892</v>
      </c>
      <c r="P4" s="154"/>
      <c r="Q4" s="85"/>
      <c r="R4" s="42"/>
      <c r="S4" s="41"/>
      <c r="T4" s="154"/>
      <c r="U4" s="85" t="s">
        <v>1285</v>
      </c>
      <c r="V4" s="42">
        <v>4024</v>
      </c>
      <c r="W4" s="41">
        <v>44187</v>
      </c>
      <c r="X4" s="154"/>
      <c r="Y4" s="41"/>
      <c r="AA4" s="41"/>
      <c r="AB4" s="154"/>
      <c r="AF4" s="154"/>
      <c r="AP4" s="84"/>
      <c r="AQ4" s="41"/>
    </row>
    <row r="5" spans="1:43" ht="43.2" x14ac:dyDescent="0.3">
      <c r="I5" s="145" t="s">
        <v>1197</v>
      </c>
      <c r="J5" s="155">
        <v>4500</v>
      </c>
      <c r="K5" s="41">
        <v>44161</v>
      </c>
      <c r="M5" s="62" t="s">
        <v>466</v>
      </c>
      <c r="N5" s="103">
        <v>157500</v>
      </c>
      <c r="O5" s="41">
        <v>43892</v>
      </c>
      <c r="P5" s="154"/>
      <c r="Q5" s="41"/>
      <c r="S5" s="41"/>
      <c r="T5" s="154"/>
      <c r="U5" s="85" t="s">
        <v>1286</v>
      </c>
      <c r="V5" s="42">
        <v>12483.12</v>
      </c>
      <c r="W5" s="41">
        <v>44187</v>
      </c>
      <c r="X5" s="154"/>
      <c r="Y5" s="41"/>
      <c r="AA5" s="41"/>
      <c r="AB5" s="154"/>
      <c r="AF5" s="154"/>
    </row>
    <row r="6" spans="1:43" ht="35.4" x14ac:dyDescent="0.3">
      <c r="I6" s="41"/>
      <c r="M6" s="62" t="s">
        <v>120</v>
      </c>
      <c r="N6" s="103">
        <v>7.99</v>
      </c>
      <c r="O6" s="41">
        <v>43892</v>
      </c>
      <c r="P6" s="154"/>
      <c r="Q6" s="41"/>
      <c r="S6" s="41"/>
      <c r="T6" s="154"/>
      <c r="U6" s="85" t="s">
        <v>1287</v>
      </c>
      <c r="V6" s="42">
        <v>1030.8800000000001</v>
      </c>
      <c r="W6" s="41">
        <v>44187</v>
      </c>
      <c r="X6" s="154"/>
      <c r="Y6" s="41"/>
      <c r="AA6" s="41"/>
      <c r="AB6" s="154"/>
      <c r="AF6" s="154"/>
      <c r="AP6" s="62"/>
    </row>
    <row r="7" spans="1:43" x14ac:dyDescent="0.3">
      <c r="I7" s="41"/>
      <c r="M7" s="62" t="s">
        <v>114</v>
      </c>
      <c r="N7" s="103">
        <v>100000</v>
      </c>
      <c r="O7" s="41">
        <v>43892</v>
      </c>
      <c r="P7" s="154"/>
      <c r="Q7" s="41"/>
      <c r="S7" s="41"/>
      <c r="T7" s="154"/>
      <c r="U7" s="85"/>
      <c r="W7" s="41"/>
      <c r="X7" s="154"/>
      <c r="Y7" s="41"/>
      <c r="AA7" s="41"/>
      <c r="AB7" s="154"/>
      <c r="AF7" s="154"/>
    </row>
    <row r="8" spans="1:43" x14ac:dyDescent="0.3">
      <c r="I8" s="41"/>
      <c r="M8" s="46" t="s">
        <v>257</v>
      </c>
      <c r="N8" s="42">
        <v>83333</v>
      </c>
      <c r="O8" s="41">
        <v>43910</v>
      </c>
      <c r="P8" s="154"/>
      <c r="Q8" s="41"/>
      <c r="S8" s="41"/>
      <c r="T8" s="154"/>
      <c r="U8" s="41"/>
      <c r="W8" s="41"/>
      <c r="X8" s="154"/>
      <c r="Y8" s="41"/>
      <c r="AA8" s="41"/>
      <c r="AB8" s="154"/>
      <c r="AF8" s="154"/>
    </row>
    <row r="9" spans="1:43" x14ac:dyDescent="0.3">
      <c r="I9" s="41"/>
      <c r="M9" s="62" t="s">
        <v>365</v>
      </c>
      <c r="N9" s="42">
        <v>546</v>
      </c>
      <c r="O9" s="41">
        <v>43921</v>
      </c>
      <c r="P9" s="154"/>
      <c r="Q9" s="41"/>
      <c r="S9" s="41"/>
      <c r="T9" s="154"/>
      <c r="U9" s="41"/>
      <c r="W9" s="41"/>
      <c r="X9" s="154"/>
      <c r="Y9" s="41"/>
      <c r="AA9" s="41"/>
      <c r="AB9" s="154"/>
      <c r="AF9" s="154"/>
    </row>
    <row r="10" spans="1:43" x14ac:dyDescent="0.3">
      <c r="I10" s="41"/>
      <c r="M10" s="46" t="s">
        <v>366</v>
      </c>
      <c r="N10" s="42">
        <v>100000</v>
      </c>
      <c r="O10" s="41">
        <v>43923</v>
      </c>
      <c r="P10" s="154"/>
      <c r="Q10" s="41"/>
      <c r="S10" s="41"/>
      <c r="T10" s="154"/>
      <c r="U10" s="41"/>
      <c r="W10" s="41"/>
      <c r="X10" s="154"/>
      <c r="Y10" s="41"/>
      <c r="AA10" s="41"/>
      <c r="AB10" s="154"/>
      <c r="AF10" s="154"/>
    </row>
    <row r="11" spans="1:43" x14ac:dyDescent="0.3">
      <c r="I11" s="41"/>
      <c r="M11" s="62" t="s">
        <v>367</v>
      </c>
      <c r="N11" s="42">
        <v>475</v>
      </c>
      <c r="O11" s="41">
        <v>43921</v>
      </c>
      <c r="P11" s="154"/>
      <c r="Q11" s="41"/>
      <c r="S11" s="41"/>
      <c r="T11" s="154"/>
      <c r="U11" s="41"/>
      <c r="W11" s="41"/>
      <c r="X11" s="154"/>
      <c r="Y11" s="41"/>
      <c r="AA11" s="41"/>
      <c r="AB11" s="154"/>
      <c r="AF11" s="154"/>
    </row>
    <row r="12" spans="1:43" x14ac:dyDescent="0.3">
      <c r="I12" s="41"/>
      <c r="M12" s="62" t="s">
        <v>479</v>
      </c>
      <c r="N12" s="42">
        <v>83333</v>
      </c>
      <c r="O12" s="41">
        <v>43956</v>
      </c>
      <c r="P12" s="154"/>
      <c r="Q12" s="41"/>
      <c r="S12" s="41"/>
      <c r="T12" s="154"/>
      <c r="U12" s="41"/>
      <c r="W12" s="41"/>
      <c r="X12" s="154"/>
      <c r="Y12" s="41"/>
      <c r="AA12" s="41"/>
      <c r="AB12" s="154"/>
      <c r="AF12" s="154"/>
    </row>
    <row r="13" spans="1:43" x14ac:dyDescent="0.3">
      <c r="I13" s="41"/>
      <c r="M13" s="62" t="s">
        <v>561</v>
      </c>
      <c r="N13" s="42">
        <v>521</v>
      </c>
      <c r="O13" s="41">
        <v>43951</v>
      </c>
      <c r="P13" s="154"/>
      <c r="Q13" s="41"/>
      <c r="S13" s="41"/>
      <c r="T13" s="154"/>
      <c r="U13" s="41"/>
      <c r="W13" s="41"/>
      <c r="X13" s="154"/>
      <c r="Y13" s="41"/>
      <c r="AA13" s="41"/>
      <c r="AB13" s="154"/>
      <c r="AF13" s="154"/>
    </row>
    <row r="14" spans="1:43" x14ac:dyDescent="0.3">
      <c r="I14" s="41"/>
      <c r="M14" s="62" t="s">
        <v>656</v>
      </c>
      <c r="N14" s="42">
        <v>358</v>
      </c>
      <c r="O14" s="41">
        <v>43982</v>
      </c>
      <c r="P14" s="154"/>
      <c r="Q14" s="41"/>
      <c r="S14" s="41"/>
      <c r="T14" s="154"/>
      <c r="U14" s="41"/>
      <c r="W14" s="41"/>
      <c r="X14" s="154"/>
      <c r="Y14" s="41"/>
      <c r="AA14" s="41"/>
      <c r="AB14" s="154"/>
      <c r="AF14" s="154"/>
    </row>
    <row r="15" spans="1:43" x14ac:dyDescent="0.3">
      <c r="I15" s="84"/>
      <c r="M15" s="136" t="s">
        <v>565</v>
      </c>
      <c r="N15" s="42">
        <v>50000</v>
      </c>
      <c r="O15" s="41">
        <v>43991</v>
      </c>
      <c r="P15" s="154"/>
      <c r="Q15" s="41"/>
      <c r="S15" s="41"/>
      <c r="T15" s="154"/>
      <c r="U15" s="41"/>
      <c r="W15" s="41"/>
      <c r="X15" s="154"/>
      <c r="Y15" s="41"/>
      <c r="AA15" s="41"/>
      <c r="AB15" s="154"/>
      <c r="AF15" s="154"/>
    </row>
    <row r="16" spans="1:43" x14ac:dyDescent="0.3">
      <c r="I16" s="41"/>
      <c r="M16" s="136" t="s">
        <v>566</v>
      </c>
      <c r="N16" s="42">
        <v>100000</v>
      </c>
      <c r="O16" s="41">
        <v>43993</v>
      </c>
      <c r="P16" s="154"/>
      <c r="Q16" s="41"/>
      <c r="S16" s="41"/>
      <c r="T16" s="154"/>
      <c r="U16" s="41"/>
      <c r="W16" s="41"/>
      <c r="X16" s="154"/>
      <c r="Y16" s="41"/>
      <c r="AA16" s="41"/>
      <c r="AB16" s="154"/>
      <c r="AF16" s="154"/>
    </row>
    <row r="17" spans="9:32" x14ac:dyDescent="0.3">
      <c r="I17" s="41"/>
      <c r="M17" s="62" t="s">
        <v>673</v>
      </c>
      <c r="N17" s="42">
        <v>50000</v>
      </c>
      <c r="O17" s="41">
        <v>44011</v>
      </c>
      <c r="P17" s="154"/>
      <c r="Q17" s="41"/>
      <c r="S17" s="41"/>
      <c r="T17" s="154"/>
      <c r="U17" s="41"/>
      <c r="W17" s="41"/>
      <c r="X17" s="154"/>
      <c r="Y17" s="41"/>
      <c r="AA17" s="41"/>
      <c r="AB17" s="154"/>
      <c r="AF17" s="154"/>
    </row>
    <row r="18" spans="9:32" x14ac:dyDescent="0.3">
      <c r="I18" s="41"/>
      <c r="M18" s="62" t="s">
        <v>769</v>
      </c>
      <c r="N18" s="42">
        <v>100000</v>
      </c>
      <c r="O18" s="41">
        <v>44035</v>
      </c>
      <c r="P18" s="154"/>
      <c r="Q18" s="41"/>
      <c r="S18" s="41"/>
      <c r="T18" s="154"/>
      <c r="U18" s="41"/>
      <c r="W18" s="41"/>
      <c r="X18" s="154"/>
      <c r="Y18" s="41"/>
      <c r="AA18" s="41"/>
      <c r="AB18" s="154"/>
      <c r="AF18" s="154"/>
    </row>
    <row r="19" spans="9:32" x14ac:dyDescent="0.3">
      <c r="I19" s="41"/>
      <c r="M19" s="36" t="s">
        <v>765</v>
      </c>
      <c r="N19" s="42">
        <v>19239.830000000002</v>
      </c>
      <c r="O19" s="41">
        <v>44042</v>
      </c>
      <c r="P19" s="154"/>
      <c r="Q19" s="41"/>
      <c r="S19" s="41"/>
      <c r="T19" s="154"/>
      <c r="U19" s="41"/>
      <c r="W19" s="41"/>
      <c r="X19" s="154"/>
      <c r="Y19" s="41"/>
      <c r="AA19" s="41"/>
      <c r="AB19" s="154"/>
      <c r="AF19" s="154"/>
    </row>
    <row r="20" spans="9:32" x14ac:dyDescent="0.3">
      <c r="I20" s="41"/>
      <c r="M20" s="36" t="s">
        <v>770</v>
      </c>
      <c r="N20" s="42">
        <v>100000</v>
      </c>
      <c r="O20" s="41">
        <v>44042</v>
      </c>
      <c r="P20" s="154"/>
      <c r="Q20" s="41"/>
      <c r="S20" s="41"/>
      <c r="T20" s="154"/>
      <c r="U20" s="41"/>
      <c r="W20" s="41"/>
      <c r="X20" s="154"/>
      <c r="Y20" s="41"/>
      <c r="AA20" s="41"/>
      <c r="AB20" s="154"/>
      <c r="AF20" s="154"/>
    </row>
    <row r="21" spans="9:32" x14ac:dyDescent="0.3">
      <c r="I21" s="41"/>
      <c r="M21" s="62" t="s">
        <v>906</v>
      </c>
      <c r="N21" s="42">
        <v>100000</v>
      </c>
      <c r="O21" s="41">
        <v>44060</v>
      </c>
      <c r="P21" s="154"/>
      <c r="Q21" s="41"/>
      <c r="S21" s="41"/>
      <c r="T21" s="154"/>
      <c r="U21" s="41"/>
      <c r="W21" s="41"/>
      <c r="X21" s="154"/>
      <c r="Y21" s="41"/>
      <c r="AA21" s="41"/>
      <c r="AB21" s="154"/>
      <c r="AF21" s="154"/>
    </row>
    <row r="22" spans="9:32" x14ac:dyDescent="0.3">
      <c r="I22" s="41"/>
      <c r="M22" s="62" t="s">
        <v>998</v>
      </c>
      <c r="N22" s="42">
        <v>306</v>
      </c>
      <c r="O22" s="41">
        <v>44064</v>
      </c>
      <c r="P22" s="154"/>
      <c r="Q22" s="41"/>
      <c r="S22" s="41"/>
      <c r="T22" s="154"/>
      <c r="U22" s="41"/>
      <c r="W22" s="41"/>
      <c r="X22" s="154"/>
      <c r="Y22" s="41"/>
      <c r="AA22" s="41"/>
      <c r="AB22" s="154"/>
      <c r="AF22" s="154"/>
    </row>
    <row r="23" spans="9:32" x14ac:dyDescent="0.3">
      <c r="I23" s="41"/>
      <c r="M23" s="62" t="s">
        <v>999</v>
      </c>
      <c r="N23" s="42">
        <v>879</v>
      </c>
      <c r="O23" s="41">
        <v>44064</v>
      </c>
      <c r="P23" s="154"/>
      <c r="Q23" s="41"/>
      <c r="S23" s="41"/>
      <c r="T23" s="154"/>
      <c r="U23" s="41"/>
      <c r="W23" s="41"/>
      <c r="X23" s="154"/>
      <c r="Y23" s="41"/>
      <c r="AA23" s="41"/>
      <c r="AB23" s="154"/>
      <c r="AF23" s="154"/>
    </row>
    <row r="24" spans="9:32" x14ac:dyDescent="0.3">
      <c r="I24" s="41"/>
      <c r="M24" s="62" t="s">
        <v>984</v>
      </c>
      <c r="N24" s="42">
        <v>29132.3</v>
      </c>
      <c r="O24" s="41">
        <v>44091</v>
      </c>
      <c r="P24" s="154"/>
      <c r="Q24" s="41"/>
      <c r="S24" s="41"/>
      <c r="T24" s="154"/>
      <c r="U24" s="41"/>
      <c r="W24" s="41"/>
      <c r="X24" s="154"/>
      <c r="Y24" s="41"/>
      <c r="AA24" s="41"/>
      <c r="AB24" s="154"/>
      <c r="AF24" s="154"/>
    </row>
    <row r="25" spans="9:32" x14ac:dyDescent="0.3">
      <c r="I25" s="41"/>
      <c r="M25" s="62" t="s">
        <v>1001</v>
      </c>
      <c r="N25" s="42">
        <v>5742.11</v>
      </c>
      <c r="O25" s="41">
        <v>44091</v>
      </c>
      <c r="P25" s="154"/>
      <c r="Q25" s="41"/>
      <c r="S25" s="41"/>
      <c r="T25" s="154"/>
      <c r="U25" s="41"/>
      <c r="W25" s="41"/>
      <c r="X25" s="154"/>
      <c r="Y25" s="41"/>
      <c r="AA25" s="41"/>
      <c r="AB25" s="154"/>
      <c r="AF25" s="154"/>
    </row>
    <row r="26" spans="9:32" x14ac:dyDescent="0.3">
      <c r="I26" s="41"/>
      <c r="M26" s="62" t="s">
        <v>908</v>
      </c>
      <c r="N26" s="42">
        <v>100000</v>
      </c>
      <c r="O26" s="41">
        <v>44091</v>
      </c>
      <c r="P26" s="154"/>
      <c r="Q26" s="41"/>
      <c r="S26" s="41"/>
      <c r="T26" s="154"/>
      <c r="U26" s="41"/>
      <c r="W26" s="41"/>
      <c r="X26" s="154"/>
      <c r="Y26" s="41"/>
      <c r="AA26" s="41"/>
      <c r="AB26" s="154"/>
      <c r="AF26" s="154"/>
    </row>
    <row r="27" spans="9:32" x14ac:dyDescent="0.3">
      <c r="I27" s="41"/>
      <c r="M27" s="62" t="s">
        <v>1002</v>
      </c>
      <c r="N27" s="42">
        <v>565</v>
      </c>
      <c r="O27" s="41">
        <v>44133</v>
      </c>
      <c r="P27" s="154"/>
      <c r="Q27" s="41"/>
      <c r="S27" s="41"/>
      <c r="T27" s="154"/>
      <c r="U27" s="41"/>
      <c r="W27" s="41"/>
      <c r="X27" s="154"/>
      <c r="Y27" s="41"/>
      <c r="AA27" s="41"/>
      <c r="AB27" s="154"/>
      <c r="AF27" s="154"/>
    </row>
    <row r="28" spans="9:32" x14ac:dyDescent="0.3">
      <c r="I28" s="41"/>
      <c r="M28" s="62" t="s">
        <v>1003</v>
      </c>
      <c r="N28" s="42">
        <v>23289.98</v>
      </c>
      <c r="O28" s="41">
        <v>44120</v>
      </c>
      <c r="P28" s="154"/>
      <c r="Q28" s="41"/>
      <c r="S28" s="41"/>
      <c r="T28" s="154"/>
      <c r="U28" s="41"/>
      <c r="W28" s="41"/>
      <c r="X28" s="154"/>
      <c r="Y28" s="41"/>
      <c r="AA28" s="41"/>
      <c r="AB28" s="154"/>
      <c r="AF28" s="154"/>
    </row>
    <row r="29" spans="9:32" x14ac:dyDescent="0.3">
      <c r="I29" s="41"/>
      <c r="M29" s="62" t="s">
        <v>1004</v>
      </c>
      <c r="N29" s="42">
        <v>100000</v>
      </c>
      <c r="O29" s="41">
        <v>44120</v>
      </c>
      <c r="P29" s="154"/>
      <c r="Q29" s="41"/>
      <c r="S29" s="41"/>
      <c r="T29" s="154"/>
      <c r="U29" s="41"/>
      <c r="W29" s="41"/>
      <c r="X29" s="154"/>
      <c r="Y29" s="41"/>
      <c r="AA29" s="41"/>
      <c r="AB29" s="154"/>
      <c r="AF29" s="154"/>
    </row>
    <row r="30" spans="9:32" x14ac:dyDescent="0.3">
      <c r="I30" s="41"/>
      <c r="M30" s="62" t="s">
        <v>1094</v>
      </c>
      <c r="N30" s="42">
        <v>436</v>
      </c>
      <c r="O30" s="41">
        <v>44133</v>
      </c>
      <c r="P30" s="154"/>
      <c r="Q30" s="41"/>
      <c r="S30" s="41"/>
      <c r="T30" s="154"/>
      <c r="U30" s="41"/>
      <c r="W30" s="41"/>
      <c r="X30" s="154"/>
      <c r="Y30" s="41"/>
      <c r="AA30" s="41"/>
      <c r="AB30" s="154"/>
      <c r="AF30" s="154"/>
    </row>
    <row r="31" spans="9:32" x14ac:dyDescent="0.3">
      <c r="I31" s="41"/>
      <c r="M31" s="62" t="s">
        <v>1195</v>
      </c>
      <c r="N31" s="42">
        <v>959</v>
      </c>
      <c r="O31" s="41">
        <v>44161</v>
      </c>
      <c r="P31" s="154"/>
      <c r="Q31" s="41"/>
      <c r="S31" s="41"/>
      <c r="T31" s="154"/>
      <c r="U31" s="41"/>
      <c r="W31" s="41"/>
      <c r="X31" s="154"/>
      <c r="Y31" s="41"/>
      <c r="AA31" s="41"/>
      <c r="AB31" s="154"/>
      <c r="AF31" s="154"/>
    </row>
    <row r="32" spans="9:32" x14ac:dyDescent="0.3">
      <c r="I32" s="41"/>
      <c r="M32" s="145" t="s">
        <v>1198</v>
      </c>
      <c r="N32" s="156">
        <v>65000</v>
      </c>
      <c r="O32" s="41">
        <v>44161</v>
      </c>
      <c r="P32" s="154"/>
      <c r="Q32" s="41"/>
      <c r="S32" s="41"/>
      <c r="T32" s="154"/>
      <c r="U32" s="41"/>
      <c r="W32" s="41"/>
      <c r="X32" s="154"/>
      <c r="Y32" s="41"/>
      <c r="AA32" s="41"/>
      <c r="AB32" s="154"/>
      <c r="AF32" s="154"/>
    </row>
    <row r="33" spans="1:43" x14ac:dyDescent="0.3">
      <c r="M33" s="145" t="s">
        <v>1272</v>
      </c>
      <c r="N33" s="156">
        <v>589</v>
      </c>
      <c r="O33" s="41">
        <v>44179</v>
      </c>
      <c r="P33" s="154"/>
      <c r="Q33" s="41"/>
      <c r="S33" s="41"/>
      <c r="T33" s="154"/>
      <c r="U33" s="41"/>
      <c r="W33" s="41"/>
      <c r="X33" s="154"/>
      <c r="Y33" s="41"/>
      <c r="AA33" s="41"/>
      <c r="AB33" s="154"/>
      <c r="AF33" s="154"/>
    </row>
    <row r="34" spans="1:43" x14ac:dyDescent="0.3">
      <c r="M34" s="145" t="s">
        <v>1276</v>
      </c>
      <c r="N34" s="156">
        <v>10500</v>
      </c>
      <c r="O34" s="41">
        <v>44179</v>
      </c>
      <c r="P34" s="154"/>
      <c r="Q34" s="41"/>
      <c r="S34" s="41"/>
      <c r="T34" s="154"/>
      <c r="U34" s="41"/>
      <c r="W34" s="41"/>
      <c r="X34" s="154"/>
      <c r="Y34" s="41"/>
      <c r="AA34" s="41"/>
      <c r="AB34" s="154"/>
      <c r="AF34" s="154"/>
    </row>
    <row r="35" spans="1:43" x14ac:dyDescent="0.3">
      <c r="M35" s="145"/>
      <c r="N35" s="146"/>
      <c r="P35" s="154"/>
      <c r="Q35" s="41"/>
      <c r="S35" s="41"/>
      <c r="T35" s="154"/>
      <c r="U35" s="41"/>
      <c r="W35" s="41"/>
      <c r="X35" s="154"/>
      <c r="Y35" s="41"/>
      <c r="AA35" s="41"/>
      <c r="AB35" s="154"/>
      <c r="AF35" s="154"/>
    </row>
    <row r="36" spans="1:43" x14ac:dyDescent="0.3">
      <c r="M36" s="62"/>
      <c r="N36" s="82"/>
      <c r="P36" s="154"/>
      <c r="Q36" s="41"/>
      <c r="S36" s="41"/>
      <c r="T36" s="154"/>
      <c r="U36" s="41"/>
      <c r="W36" s="41"/>
      <c r="X36" s="154"/>
      <c r="Y36" s="41"/>
      <c r="AA36" s="41"/>
      <c r="AB36" s="154"/>
      <c r="AF36" s="154"/>
    </row>
    <row r="37" spans="1:43" s="84" customFormat="1" x14ac:dyDescent="0.3">
      <c r="A37" s="91" t="s">
        <v>69</v>
      </c>
      <c r="B37" s="82">
        <f>SUM(B2:B36)</f>
        <v>14.95</v>
      </c>
      <c r="D37" s="152"/>
      <c r="F37" s="83">
        <f>SUM(F2:F36)</f>
        <v>55000</v>
      </c>
      <c r="H37" s="152"/>
      <c r="J37" s="82">
        <f>SUM(J2:J36)</f>
        <v>18000</v>
      </c>
      <c r="L37" s="152"/>
      <c r="M37" s="90"/>
      <c r="N37" s="84">
        <f>SUM(N2:N34)</f>
        <v>1469180.4100000001</v>
      </c>
      <c r="O37" s="41"/>
      <c r="P37" s="152"/>
      <c r="R37" s="82">
        <f>SUM(R2:R36)</f>
        <v>34.67</v>
      </c>
      <c r="T37" s="152"/>
      <c r="U37" s="41"/>
      <c r="W37" s="41"/>
      <c r="X37" s="152"/>
      <c r="Z37" s="92">
        <f>SUM(Z2:Z36)</f>
        <v>1750</v>
      </c>
      <c r="AB37" s="152"/>
      <c r="AD37" s="83">
        <f>SUM(AD2:AD36)</f>
        <v>23346.5</v>
      </c>
      <c r="AF37" s="152"/>
      <c r="AH37" s="83">
        <f>SUM(AH2:AH36)</f>
        <v>0</v>
      </c>
      <c r="AJ37" s="152"/>
      <c r="AL37" s="88">
        <f>SUM(AL2:AL36)</f>
        <v>3750</v>
      </c>
      <c r="AN37" s="152"/>
      <c r="AO37" s="62"/>
      <c r="AP37" s="86">
        <f>SUM(AP2:AP36)</f>
        <v>39.75</v>
      </c>
      <c r="AQ37" s="62"/>
    </row>
    <row r="38" spans="1:43" x14ac:dyDescent="0.3">
      <c r="P38" s="154"/>
      <c r="Q38" s="41"/>
      <c r="S38" s="41"/>
      <c r="T38" s="154"/>
      <c r="U38" s="84"/>
      <c r="V38" s="84">
        <f>SUM(V2:V37)</f>
        <v>43701.38</v>
      </c>
      <c r="W38" s="84"/>
      <c r="X38" s="154"/>
      <c r="Y38" s="41"/>
      <c r="AA38" s="41"/>
      <c r="AB38" s="154"/>
      <c r="AF38" s="154"/>
    </row>
    <row r="39" spans="1:43" x14ac:dyDescent="0.3">
      <c r="P39" s="154"/>
      <c r="Q39" s="41"/>
      <c r="S39" s="41"/>
      <c r="T39" s="154"/>
      <c r="U39" s="41"/>
      <c r="W39" s="41"/>
      <c r="X39" s="154"/>
      <c r="Y39" s="41"/>
      <c r="AA39" s="41"/>
      <c r="AB39" s="154"/>
      <c r="AF39" s="154"/>
    </row>
    <row r="40" spans="1:43" x14ac:dyDescent="0.3">
      <c r="M40" s="62"/>
      <c r="N40" s="62"/>
      <c r="P40" s="154"/>
      <c r="Q40" s="41"/>
      <c r="S40" s="41"/>
      <c r="T40" s="154"/>
      <c r="U40" s="41"/>
      <c r="W40" s="41"/>
      <c r="X40" s="154"/>
      <c r="Y40" s="41"/>
      <c r="AA40" s="41"/>
      <c r="AB40" s="154"/>
      <c r="AF40" s="154"/>
    </row>
    <row r="41" spans="1:43" x14ac:dyDescent="0.3">
      <c r="M41" s="62"/>
      <c r="N41" s="62"/>
      <c r="U41" s="41"/>
      <c r="W41" s="41"/>
    </row>
    <row r="42" spans="1:43" x14ac:dyDescent="0.3">
      <c r="M42" s="62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4"/>
  <sheetViews>
    <sheetView workbookViewId="0">
      <selection activeCell="C43" sqref="C43"/>
    </sheetView>
  </sheetViews>
  <sheetFormatPr defaultColWidth="8.88671875" defaultRowHeight="14.4" x14ac:dyDescent="0.3"/>
  <cols>
    <col min="1" max="1" width="28" style="46" bestFit="1" customWidth="1"/>
    <col min="2" max="2" width="16.109375" style="63" bestFit="1" customWidth="1"/>
    <col min="3" max="3" width="12.88671875" style="46" bestFit="1" customWidth="1"/>
    <col min="4" max="4" width="8.88671875" style="46"/>
    <col min="5" max="5" width="17.21875" style="46" customWidth="1"/>
    <col min="6" max="6" width="20.88671875" style="46" bestFit="1" customWidth="1"/>
    <col min="7" max="7" width="12.88671875" style="56" bestFit="1" customWidth="1"/>
    <col min="8" max="8" width="8.88671875" style="46"/>
    <col min="9" max="9" width="18.88671875" style="46" bestFit="1" customWidth="1"/>
    <col min="10" max="10" width="19" style="46" bestFit="1" customWidth="1"/>
    <col min="11" max="11" width="16.88671875" style="46" bestFit="1" customWidth="1"/>
    <col min="12" max="12" width="12.109375" style="56" bestFit="1" customWidth="1"/>
    <col min="13" max="15" width="8.88671875" style="46"/>
    <col min="16" max="16" width="8.88671875" style="63"/>
    <col min="17" max="16384" width="8.88671875" style="46"/>
  </cols>
  <sheetData>
    <row r="1" spans="1:12" s="45" customFormat="1" ht="18" x14ac:dyDescent="0.35">
      <c r="A1" s="34" t="s">
        <v>90</v>
      </c>
      <c r="B1" s="141">
        <f>B739-F739</f>
        <v>0</v>
      </c>
      <c r="G1" s="68"/>
      <c r="L1" s="68"/>
    </row>
    <row r="2" spans="1:12" ht="28.8" x14ac:dyDescent="0.3">
      <c r="A2" s="69" t="s">
        <v>94</v>
      </c>
      <c r="B2" s="70">
        <v>0</v>
      </c>
      <c r="C2" s="143"/>
    </row>
    <row r="4" spans="1:12" ht="28.8" x14ac:dyDescent="0.3">
      <c r="A4" s="45" t="s">
        <v>91</v>
      </c>
      <c r="B4" s="67" t="s">
        <v>73</v>
      </c>
      <c r="C4" s="44" t="s">
        <v>98</v>
      </c>
      <c r="D4" s="45"/>
      <c r="E4" s="45" t="s">
        <v>93</v>
      </c>
      <c r="F4" s="67" t="s">
        <v>92</v>
      </c>
      <c r="G4" s="79" t="s">
        <v>98</v>
      </c>
      <c r="H4" s="45"/>
      <c r="I4" s="45" t="s">
        <v>99</v>
      </c>
      <c r="J4" s="67" t="s">
        <v>100</v>
      </c>
      <c r="K4" s="71" t="s">
        <v>95</v>
      </c>
      <c r="L4" s="68" t="s">
        <v>101</v>
      </c>
    </row>
    <row r="5" spans="1:12" x14ac:dyDescent="0.3">
      <c r="A5" s="97" t="s">
        <v>254</v>
      </c>
      <c r="B5" s="98">
        <v>16938.080000000002</v>
      </c>
      <c r="C5" s="99">
        <v>43831</v>
      </c>
      <c r="E5" s="36" t="s">
        <v>143</v>
      </c>
      <c r="F5" s="37">
        <v>3328.56</v>
      </c>
      <c r="G5" s="38">
        <v>43832</v>
      </c>
      <c r="H5" s="24"/>
      <c r="I5" s="96" t="s">
        <v>144</v>
      </c>
      <c r="J5" s="24">
        <v>3328.56</v>
      </c>
      <c r="K5" s="24">
        <v>0</v>
      </c>
      <c r="L5" s="6">
        <v>43832</v>
      </c>
    </row>
    <row r="6" spans="1:12" x14ac:dyDescent="0.3">
      <c r="A6" s="46" t="s">
        <v>113</v>
      </c>
      <c r="B6" s="63">
        <v>85000</v>
      </c>
      <c r="C6" s="27">
        <v>43859</v>
      </c>
      <c r="E6" s="36" t="s">
        <v>145</v>
      </c>
      <c r="F6" s="37">
        <v>3465.18</v>
      </c>
      <c r="G6" s="38">
        <v>43832</v>
      </c>
      <c r="H6" s="24"/>
      <c r="I6" s="96" t="s">
        <v>146</v>
      </c>
      <c r="J6" s="24">
        <v>3465.18</v>
      </c>
      <c r="K6" s="24">
        <v>0</v>
      </c>
      <c r="L6" s="6">
        <v>43832</v>
      </c>
    </row>
    <row r="7" spans="1:12" x14ac:dyDescent="0.3">
      <c r="A7" s="46" t="s">
        <v>115</v>
      </c>
      <c r="B7" s="63">
        <v>365.81</v>
      </c>
      <c r="C7" s="27">
        <v>43839</v>
      </c>
      <c r="E7" s="36" t="s">
        <v>147</v>
      </c>
      <c r="F7" s="37">
        <v>1804.91</v>
      </c>
      <c r="G7" s="38">
        <v>43832</v>
      </c>
      <c r="H7" s="24"/>
      <c r="I7" s="96" t="s">
        <v>148</v>
      </c>
      <c r="J7" s="24">
        <v>1804.91</v>
      </c>
      <c r="K7" s="24">
        <v>0</v>
      </c>
      <c r="L7" s="6">
        <v>43832</v>
      </c>
    </row>
    <row r="8" spans="1:12" x14ac:dyDescent="0.3">
      <c r="A8" s="46" t="s">
        <v>116</v>
      </c>
      <c r="B8" s="63">
        <v>10.99</v>
      </c>
      <c r="C8" s="27">
        <v>43858</v>
      </c>
      <c r="E8" s="36" t="s">
        <v>149</v>
      </c>
      <c r="F8" s="37">
        <v>132.94</v>
      </c>
      <c r="G8" s="38">
        <v>43832</v>
      </c>
      <c r="H8" s="24"/>
      <c r="I8" s="96" t="s">
        <v>150</v>
      </c>
      <c r="J8" s="24">
        <v>132.94</v>
      </c>
      <c r="K8" s="24">
        <v>0</v>
      </c>
      <c r="L8" s="6">
        <v>43832</v>
      </c>
    </row>
    <row r="9" spans="1:12" x14ac:dyDescent="0.3">
      <c r="A9" s="46" t="s">
        <v>117</v>
      </c>
      <c r="B9" s="63">
        <v>11.9</v>
      </c>
      <c r="C9" s="27">
        <v>43864</v>
      </c>
      <c r="E9" s="36" t="s">
        <v>151</v>
      </c>
      <c r="F9" s="37">
        <v>62.98</v>
      </c>
      <c r="G9" s="38">
        <v>43832</v>
      </c>
      <c r="H9" s="24"/>
      <c r="I9" s="96" t="s">
        <v>150</v>
      </c>
      <c r="J9" s="24">
        <v>62.98</v>
      </c>
      <c r="K9" s="24">
        <v>0</v>
      </c>
      <c r="L9" s="6">
        <v>43832</v>
      </c>
    </row>
    <row r="10" spans="1:12" x14ac:dyDescent="0.3">
      <c r="A10" s="46" t="s">
        <v>114</v>
      </c>
      <c r="B10" s="63">
        <v>100000</v>
      </c>
      <c r="C10" s="27">
        <v>43866</v>
      </c>
      <c r="E10" s="36" t="s">
        <v>152</v>
      </c>
      <c r="F10" s="37">
        <v>2920.77</v>
      </c>
      <c r="G10" s="38">
        <v>43832</v>
      </c>
      <c r="H10" s="24"/>
      <c r="I10" s="96" t="s">
        <v>153</v>
      </c>
      <c r="J10" s="24">
        <v>2920.77</v>
      </c>
      <c r="K10" s="24">
        <v>0</v>
      </c>
      <c r="L10" s="6">
        <v>43832</v>
      </c>
    </row>
    <row r="11" spans="1:12" x14ac:dyDescent="0.3">
      <c r="A11" s="46" t="s">
        <v>255</v>
      </c>
      <c r="B11" s="63">
        <v>394.2</v>
      </c>
      <c r="C11" s="27">
        <v>43892</v>
      </c>
      <c r="E11" s="36" t="s">
        <v>154</v>
      </c>
      <c r="F11" s="37">
        <v>9.99</v>
      </c>
      <c r="G11" s="38">
        <v>43835</v>
      </c>
      <c r="H11" s="24"/>
      <c r="I11" s="96" t="s">
        <v>155</v>
      </c>
      <c r="J11" s="24">
        <v>9.99</v>
      </c>
      <c r="K11" s="24">
        <v>0</v>
      </c>
      <c r="L11" s="6">
        <v>43835</v>
      </c>
    </row>
    <row r="12" spans="1:12" x14ac:dyDescent="0.3">
      <c r="A12" s="62" t="s">
        <v>120</v>
      </c>
      <c r="B12" s="63">
        <v>7.99</v>
      </c>
      <c r="C12" s="27">
        <v>43892</v>
      </c>
      <c r="E12" s="36" t="s">
        <v>156</v>
      </c>
      <c r="F12" s="37">
        <v>503</v>
      </c>
      <c r="G12" s="38">
        <v>43836</v>
      </c>
      <c r="H12" s="24"/>
      <c r="I12" s="96" t="s">
        <v>157</v>
      </c>
      <c r="J12" s="24">
        <v>503</v>
      </c>
      <c r="K12" s="24">
        <v>0</v>
      </c>
      <c r="L12" s="6">
        <v>43836</v>
      </c>
    </row>
    <row r="13" spans="1:12" x14ac:dyDescent="0.3">
      <c r="A13" s="46" t="s">
        <v>257</v>
      </c>
      <c r="B13" s="63">
        <v>83333</v>
      </c>
      <c r="C13" s="27">
        <v>43910</v>
      </c>
      <c r="E13" s="36" t="s">
        <v>158</v>
      </c>
      <c r="F13" s="37">
        <v>6332.1</v>
      </c>
      <c r="G13" s="38">
        <v>43837</v>
      </c>
      <c r="H13" s="24"/>
      <c r="I13" s="96" t="s">
        <v>159</v>
      </c>
      <c r="J13" s="24">
        <v>6332.1</v>
      </c>
      <c r="K13" s="24">
        <v>0</v>
      </c>
      <c r="L13" s="6">
        <v>43837</v>
      </c>
    </row>
    <row r="14" spans="1:12" x14ac:dyDescent="0.3">
      <c r="A14" s="46" t="s">
        <v>366</v>
      </c>
      <c r="B14" s="63">
        <v>100000</v>
      </c>
      <c r="C14" s="27">
        <v>43923</v>
      </c>
      <c r="E14" s="36" t="s">
        <v>160</v>
      </c>
      <c r="F14" s="37">
        <v>2128.34</v>
      </c>
      <c r="G14" s="38">
        <v>43837</v>
      </c>
      <c r="H14" s="24"/>
      <c r="I14" s="96" t="s">
        <v>144</v>
      </c>
      <c r="J14" s="24">
        <v>2128.34</v>
      </c>
      <c r="K14" s="24">
        <v>0</v>
      </c>
      <c r="L14" s="6">
        <v>43837</v>
      </c>
    </row>
    <row r="15" spans="1:12" x14ac:dyDescent="0.3">
      <c r="A15" s="46" t="s">
        <v>481</v>
      </c>
      <c r="B15" s="63">
        <v>54.17</v>
      </c>
      <c r="C15" s="27">
        <v>43927</v>
      </c>
      <c r="E15" s="36" t="s">
        <v>161</v>
      </c>
      <c r="F15" s="37">
        <v>1820.62</v>
      </c>
      <c r="G15" s="38">
        <v>43837</v>
      </c>
      <c r="H15" s="24"/>
      <c r="I15" s="96" t="s">
        <v>146</v>
      </c>
      <c r="J15" s="24">
        <v>1820.62</v>
      </c>
      <c r="K15" s="24">
        <v>0</v>
      </c>
      <c r="L15" s="6">
        <v>43837</v>
      </c>
    </row>
    <row r="16" spans="1:12" x14ac:dyDescent="0.3">
      <c r="A16" s="46" t="s">
        <v>478</v>
      </c>
      <c r="B16" s="63">
        <v>2999.5</v>
      </c>
      <c r="C16" s="27">
        <v>43938</v>
      </c>
      <c r="E16" s="36" t="s">
        <v>162</v>
      </c>
      <c r="F16" s="37">
        <v>8673.9699999999993</v>
      </c>
      <c r="G16" s="38">
        <v>43837</v>
      </c>
      <c r="H16" s="24"/>
      <c r="I16" s="96" t="s">
        <v>153</v>
      </c>
      <c r="J16" s="24">
        <v>8673.9699999999993</v>
      </c>
      <c r="K16" s="24">
        <v>0</v>
      </c>
      <c r="L16" s="6">
        <v>43837</v>
      </c>
    </row>
    <row r="17" spans="1:12" x14ac:dyDescent="0.3">
      <c r="A17" s="46" t="s">
        <v>479</v>
      </c>
      <c r="B17" s="63">
        <v>83333</v>
      </c>
      <c r="C17" s="27">
        <v>43956</v>
      </c>
      <c r="E17" s="36" t="s">
        <v>163</v>
      </c>
      <c r="F17" s="37">
        <v>5412.81</v>
      </c>
      <c r="G17" s="38">
        <v>43837</v>
      </c>
      <c r="H17" s="24"/>
      <c r="I17" s="96" t="s">
        <v>148</v>
      </c>
      <c r="J17" s="24">
        <v>5412.81</v>
      </c>
      <c r="K17" s="24">
        <v>0</v>
      </c>
      <c r="L17" s="6">
        <v>43837</v>
      </c>
    </row>
    <row r="18" spans="1:12" x14ac:dyDescent="0.3">
      <c r="A18" s="46" t="s">
        <v>563</v>
      </c>
      <c r="B18" s="63">
        <v>95</v>
      </c>
      <c r="C18" s="27">
        <v>43957</v>
      </c>
      <c r="E18" s="36" t="s">
        <v>164</v>
      </c>
      <c r="F18" s="37">
        <v>341</v>
      </c>
      <c r="G18" s="38">
        <v>43837</v>
      </c>
      <c r="H18" s="24"/>
      <c r="I18" s="96" t="s">
        <v>150</v>
      </c>
      <c r="J18" s="24">
        <v>341</v>
      </c>
      <c r="K18" s="24">
        <v>0</v>
      </c>
      <c r="L18" s="6">
        <v>43837</v>
      </c>
    </row>
    <row r="19" spans="1:12" x14ac:dyDescent="0.3">
      <c r="A19" s="46" t="s">
        <v>564</v>
      </c>
      <c r="B19" s="63">
        <v>95</v>
      </c>
      <c r="C19" s="27">
        <v>43957</v>
      </c>
      <c r="E19" s="36" t="s">
        <v>165</v>
      </c>
      <c r="F19" s="37">
        <v>1165.1199999999999</v>
      </c>
      <c r="G19" s="38">
        <v>43837</v>
      </c>
      <c r="H19" s="24"/>
      <c r="I19" s="96" t="s">
        <v>166</v>
      </c>
      <c r="J19" s="24">
        <v>1165.1199999999999</v>
      </c>
      <c r="K19" s="24">
        <v>0</v>
      </c>
      <c r="L19" s="6">
        <v>43837</v>
      </c>
    </row>
    <row r="20" spans="1:12" x14ac:dyDescent="0.3">
      <c r="A20" s="46" t="s">
        <v>565</v>
      </c>
      <c r="B20" s="63">
        <v>50000</v>
      </c>
      <c r="C20" s="27">
        <v>43991</v>
      </c>
      <c r="E20" s="36" t="s">
        <v>167</v>
      </c>
      <c r="F20" s="37">
        <v>67.989999999999995</v>
      </c>
      <c r="G20" s="38">
        <v>43839</v>
      </c>
      <c r="H20" s="24"/>
      <c r="I20" s="96" t="s">
        <v>168</v>
      </c>
      <c r="J20" s="24">
        <v>67.989999999999995</v>
      </c>
      <c r="K20" s="24">
        <v>0</v>
      </c>
      <c r="L20" s="6">
        <v>43839</v>
      </c>
    </row>
    <row r="21" spans="1:12" x14ac:dyDescent="0.3">
      <c r="A21" s="46" t="s">
        <v>566</v>
      </c>
      <c r="B21" s="63">
        <v>100000</v>
      </c>
      <c r="C21" s="27">
        <v>43993</v>
      </c>
      <c r="E21" s="36"/>
      <c r="F21" s="37"/>
      <c r="G21" s="38"/>
      <c r="H21" s="24"/>
      <c r="I21" s="96" t="s">
        <v>169</v>
      </c>
      <c r="J21" s="24">
        <v>0</v>
      </c>
      <c r="K21" s="24">
        <v>9614.33</v>
      </c>
      <c r="L21" s="6">
        <v>43839</v>
      </c>
    </row>
    <row r="22" spans="1:12" x14ac:dyDescent="0.3">
      <c r="A22" s="46" t="s">
        <v>673</v>
      </c>
      <c r="B22" s="63">
        <v>50000</v>
      </c>
      <c r="C22" s="27">
        <v>44011</v>
      </c>
      <c r="E22" s="36" t="s">
        <v>170</v>
      </c>
      <c r="F22" s="37">
        <v>48.97</v>
      </c>
      <c r="G22" s="38">
        <v>43841</v>
      </c>
      <c r="H22" s="24"/>
      <c r="I22" s="96" t="s">
        <v>171</v>
      </c>
      <c r="J22" s="24">
        <v>48.97</v>
      </c>
      <c r="K22" s="24">
        <v>0</v>
      </c>
      <c r="L22" s="6">
        <v>43841</v>
      </c>
    </row>
    <row r="23" spans="1:12" x14ac:dyDescent="0.3">
      <c r="A23" s="36" t="s">
        <v>678</v>
      </c>
      <c r="B23" s="63">
        <v>19239.830000000002</v>
      </c>
      <c r="C23" s="27">
        <v>44042</v>
      </c>
      <c r="E23" s="36" t="s">
        <v>172</v>
      </c>
      <c r="F23" s="37">
        <v>2600</v>
      </c>
      <c r="G23" s="38">
        <v>43843</v>
      </c>
      <c r="H23" s="24"/>
      <c r="I23" s="96" t="s">
        <v>173</v>
      </c>
      <c r="J23" s="24">
        <v>2600</v>
      </c>
      <c r="K23" s="24">
        <v>0</v>
      </c>
      <c r="L23" s="6">
        <v>43843</v>
      </c>
    </row>
    <row r="24" spans="1:12" x14ac:dyDescent="0.3">
      <c r="A24" s="46" t="s">
        <v>770</v>
      </c>
      <c r="B24" s="63">
        <v>100000</v>
      </c>
      <c r="C24" s="27">
        <v>44042</v>
      </c>
      <c r="E24" s="36" t="s">
        <v>174</v>
      </c>
      <c r="F24" s="37">
        <v>2553.59</v>
      </c>
      <c r="G24" s="38">
        <v>43844</v>
      </c>
      <c r="H24" s="24"/>
      <c r="I24" s="96" t="s">
        <v>175</v>
      </c>
      <c r="J24" s="24">
        <v>2553.59</v>
      </c>
      <c r="K24" s="24">
        <v>0</v>
      </c>
      <c r="L24" s="6">
        <v>43844</v>
      </c>
    </row>
    <row r="25" spans="1:12" x14ac:dyDescent="0.3">
      <c r="A25" s="46" t="s">
        <v>769</v>
      </c>
      <c r="B25" s="63">
        <v>100000</v>
      </c>
      <c r="C25" s="27">
        <v>44035</v>
      </c>
      <c r="E25" s="36" t="s">
        <v>176</v>
      </c>
      <c r="F25" s="37">
        <v>4313.03</v>
      </c>
      <c r="G25" s="38">
        <v>43844</v>
      </c>
      <c r="H25" s="24"/>
      <c r="I25" s="96" t="s">
        <v>148</v>
      </c>
      <c r="J25" s="24">
        <v>4313.03</v>
      </c>
      <c r="K25" s="24">
        <v>0</v>
      </c>
      <c r="L25" s="6">
        <v>43844</v>
      </c>
    </row>
    <row r="26" spans="1:12" x14ac:dyDescent="0.3">
      <c r="A26" s="36" t="s">
        <v>1000</v>
      </c>
      <c r="B26" s="63">
        <v>29132.3</v>
      </c>
      <c r="C26" s="27">
        <v>44091</v>
      </c>
      <c r="E26" s="36" t="s">
        <v>177</v>
      </c>
      <c r="F26" s="37">
        <v>3335.75</v>
      </c>
      <c r="G26" s="38">
        <v>43844</v>
      </c>
      <c r="H26" s="24"/>
      <c r="I26" s="96" t="s">
        <v>153</v>
      </c>
      <c r="J26" s="24">
        <v>3335.75</v>
      </c>
      <c r="K26" s="24">
        <v>0</v>
      </c>
      <c r="L26" s="6">
        <v>43844</v>
      </c>
    </row>
    <row r="27" spans="1:12" x14ac:dyDescent="0.3">
      <c r="A27" s="46" t="s">
        <v>909</v>
      </c>
      <c r="B27" s="63">
        <v>11.99</v>
      </c>
      <c r="C27" s="27">
        <v>44055</v>
      </c>
      <c r="E27" s="36" t="s">
        <v>178</v>
      </c>
      <c r="F27" s="37">
        <v>268.06</v>
      </c>
      <c r="G27" s="38">
        <v>43844</v>
      </c>
      <c r="H27" s="24"/>
      <c r="I27" s="96" t="s">
        <v>150</v>
      </c>
      <c r="J27" s="24">
        <v>268.06</v>
      </c>
      <c r="K27" s="24">
        <v>0</v>
      </c>
      <c r="L27" s="6">
        <v>43844</v>
      </c>
    </row>
    <row r="28" spans="1:12" x14ac:dyDescent="0.3">
      <c r="A28" s="46" t="s">
        <v>910</v>
      </c>
      <c r="B28" s="63">
        <v>11.99</v>
      </c>
      <c r="C28" s="27">
        <v>44055</v>
      </c>
      <c r="E28" s="36" t="s">
        <v>179</v>
      </c>
      <c r="F28" s="37">
        <v>2607.5100000000002</v>
      </c>
      <c r="G28" s="38">
        <v>43844</v>
      </c>
      <c r="H28" s="24"/>
      <c r="I28" s="96" t="s">
        <v>180</v>
      </c>
      <c r="J28" s="24">
        <v>2607.5100000000002</v>
      </c>
      <c r="K28" s="24">
        <v>0</v>
      </c>
      <c r="L28" s="6">
        <v>43844</v>
      </c>
    </row>
    <row r="29" spans="1:12" x14ac:dyDescent="0.3">
      <c r="A29" s="46" t="s">
        <v>906</v>
      </c>
      <c r="B29" s="63">
        <v>100000</v>
      </c>
      <c r="C29" s="27">
        <v>44060</v>
      </c>
      <c r="E29" s="36" t="s">
        <v>181</v>
      </c>
      <c r="F29" s="37">
        <v>1593.71</v>
      </c>
      <c r="G29" s="38">
        <v>43844</v>
      </c>
      <c r="H29" s="24"/>
      <c r="I29" s="96" t="s">
        <v>146</v>
      </c>
      <c r="J29" s="24">
        <v>1593.71</v>
      </c>
      <c r="K29" s="24">
        <v>0</v>
      </c>
      <c r="L29" s="6">
        <v>43844</v>
      </c>
    </row>
    <row r="30" spans="1:12" x14ac:dyDescent="0.3">
      <c r="A30" s="46" t="s">
        <v>908</v>
      </c>
      <c r="B30" s="63">
        <v>100000</v>
      </c>
      <c r="C30" s="27">
        <v>44091</v>
      </c>
      <c r="E30" s="36" t="s">
        <v>182</v>
      </c>
      <c r="F30" s="37">
        <v>2255.86</v>
      </c>
      <c r="G30" s="38">
        <v>43844</v>
      </c>
      <c r="H30" s="24"/>
      <c r="I30" s="96" t="s">
        <v>144</v>
      </c>
      <c r="J30" s="24">
        <v>2255.86</v>
      </c>
      <c r="K30" s="24">
        <v>0</v>
      </c>
      <c r="L30" s="6">
        <v>43844</v>
      </c>
    </row>
    <row r="31" spans="1:12" x14ac:dyDescent="0.3">
      <c r="A31" s="46" t="s">
        <v>997</v>
      </c>
      <c r="B31" s="63">
        <v>5742.11</v>
      </c>
      <c r="C31" s="27">
        <v>44091</v>
      </c>
      <c r="E31" s="36" t="s">
        <v>183</v>
      </c>
      <c r="F31" s="37">
        <v>3821.09</v>
      </c>
      <c r="G31" s="38">
        <v>43844</v>
      </c>
      <c r="H31" s="24"/>
      <c r="I31" s="96" t="s">
        <v>184</v>
      </c>
      <c r="J31" s="24">
        <v>3821.09</v>
      </c>
      <c r="K31" s="24">
        <v>0</v>
      </c>
      <c r="L31" s="6">
        <v>43844</v>
      </c>
    </row>
    <row r="32" spans="1:12" x14ac:dyDescent="0.3">
      <c r="A32" s="100" t="s">
        <v>1005</v>
      </c>
      <c r="B32" s="84">
        <v>23289.98</v>
      </c>
      <c r="C32" s="27">
        <v>44120</v>
      </c>
      <c r="E32" s="36" t="s">
        <v>185</v>
      </c>
      <c r="F32" s="37">
        <v>14.99</v>
      </c>
      <c r="G32" s="38">
        <v>43847</v>
      </c>
      <c r="H32" s="24"/>
      <c r="I32" s="96" t="s">
        <v>186</v>
      </c>
      <c r="J32" s="24">
        <v>14.99</v>
      </c>
      <c r="K32" s="24">
        <v>0</v>
      </c>
      <c r="L32" s="6">
        <v>43847</v>
      </c>
    </row>
    <row r="33" spans="1:12" x14ac:dyDescent="0.3">
      <c r="A33" s="62" t="s">
        <v>1004</v>
      </c>
      <c r="B33" s="84">
        <v>100000</v>
      </c>
      <c r="C33" s="27">
        <v>44120</v>
      </c>
      <c r="E33" s="36" t="s">
        <v>187</v>
      </c>
      <c r="F33" s="37">
        <v>3348.63</v>
      </c>
      <c r="G33" s="38">
        <v>43851</v>
      </c>
      <c r="H33" s="24"/>
      <c r="I33" s="96" t="s">
        <v>188</v>
      </c>
      <c r="J33" s="24">
        <v>3348.63</v>
      </c>
      <c r="K33" s="24">
        <v>0</v>
      </c>
      <c r="L33" s="6">
        <v>43851</v>
      </c>
    </row>
    <row r="34" spans="1:12" x14ac:dyDescent="0.3">
      <c r="A34" s="62" t="s">
        <v>1198</v>
      </c>
      <c r="B34" s="63">
        <v>65000</v>
      </c>
      <c r="C34" s="27">
        <v>44161</v>
      </c>
      <c r="E34" s="36" t="s">
        <v>189</v>
      </c>
      <c r="F34" s="37">
        <v>79.98</v>
      </c>
      <c r="G34" s="38">
        <v>43851</v>
      </c>
      <c r="H34" s="24"/>
      <c r="I34" s="96" t="s">
        <v>188</v>
      </c>
      <c r="J34" s="24">
        <v>79.98</v>
      </c>
      <c r="K34" s="24">
        <v>0</v>
      </c>
      <c r="L34" s="6">
        <v>43851</v>
      </c>
    </row>
    <row r="35" spans="1:12" x14ac:dyDescent="0.3">
      <c r="A35" s="46" t="s">
        <v>1271</v>
      </c>
      <c r="B35" s="63">
        <v>65</v>
      </c>
      <c r="C35" s="27">
        <v>44141</v>
      </c>
      <c r="E35" s="36" t="s">
        <v>190</v>
      </c>
      <c r="F35" s="37">
        <v>2311.0500000000002</v>
      </c>
      <c r="G35" s="38">
        <v>43851</v>
      </c>
      <c r="H35" s="24"/>
      <c r="I35" s="96" t="s">
        <v>144</v>
      </c>
      <c r="J35" s="24">
        <v>2311.0500000000002</v>
      </c>
      <c r="K35" s="24">
        <v>0</v>
      </c>
      <c r="L35" s="6">
        <v>43851</v>
      </c>
    </row>
    <row r="36" spans="1:12" x14ac:dyDescent="0.3">
      <c r="A36" s="145" t="s">
        <v>1276</v>
      </c>
      <c r="B36" s="63">
        <v>10500</v>
      </c>
      <c r="C36" s="27">
        <v>44179</v>
      </c>
      <c r="E36" s="36" t="s">
        <v>191</v>
      </c>
      <c r="F36" s="37">
        <v>2248.09</v>
      </c>
      <c r="G36" s="38">
        <v>43851</v>
      </c>
      <c r="H36" s="24"/>
      <c r="I36" s="96" t="s">
        <v>146</v>
      </c>
      <c r="J36" s="24">
        <v>2248.09</v>
      </c>
      <c r="K36" s="24">
        <v>0</v>
      </c>
      <c r="L36" s="6">
        <v>43851</v>
      </c>
    </row>
    <row r="37" spans="1:12" x14ac:dyDescent="0.3">
      <c r="A37" s="46" t="s">
        <v>1296</v>
      </c>
      <c r="B37" s="63">
        <v>50000</v>
      </c>
      <c r="C37" s="46" t="s">
        <v>480</v>
      </c>
      <c r="E37" s="36" t="s">
        <v>192</v>
      </c>
      <c r="F37" s="37">
        <v>3312.78</v>
      </c>
      <c r="G37" s="38">
        <v>43851</v>
      </c>
      <c r="H37" s="24"/>
      <c r="I37" s="96" t="s">
        <v>148</v>
      </c>
      <c r="J37" s="24">
        <v>3312.78</v>
      </c>
      <c r="K37" s="24">
        <v>0</v>
      </c>
      <c r="L37" s="6">
        <v>43851</v>
      </c>
    </row>
    <row r="38" spans="1:12" x14ac:dyDescent="0.3">
      <c r="A38" s="46" t="s">
        <v>1297</v>
      </c>
      <c r="B38" s="63">
        <v>20000</v>
      </c>
      <c r="C38" s="46" t="s">
        <v>480</v>
      </c>
      <c r="E38" s="36" t="s">
        <v>193</v>
      </c>
      <c r="F38" s="37">
        <v>824.54</v>
      </c>
      <c r="G38" s="38">
        <v>43851</v>
      </c>
      <c r="H38" s="24"/>
      <c r="I38" s="96" t="s">
        <v>194</v>
      </c>
      <c r="J38" s="24">
        <v>824.54</v>
      </c>
      <c r="K38" s="24">
        <v>0</v>
      </c>
      <c r="L38" s="6">
        <v>43851</v>
      </c>
    </row>
    <row r="39" spans="1:12" x14ac:dyDescent="0.3">
      <c r="A39" s="46" t="s">
        <v>1298</v>
      </c>
      <c r="B39" s="63">
        <v>5000</v>
      </c>
      <c r="C39" s="46" t="s">
        <v>480</v>
      </c>
      <c r="E39" s="36" t="s">
        <v>195</v>
      </c>
      <c r="F39" s="37">
        <v>4125.62</v>
      </c>
      <c r="G39" s="38">
        <v>43851</v>
      </c>
      <c r="H39" s="24"/>
      <c r="I39" s="96" t="s">
        <v>153</v>
      </c>
      <c r="J39" s="24">
        <v>4125.62</v>
      </c>
      <c r="K39" s="24">
        <v>0</v>
      </c>
      <c r="L39" s="6">
        <v>43851</v>
      </c>
    </row>
    <row r="40" spans="1:12" x14ac:dyDescent="0.3">
      <c r="A40" s="46" t="s">
        <v>1299</v>
      </c>
      <c r="B40" s="63">
        <v>5000</v>
      </c>
      <c r="C40" s="46" t="s">
        <v>480</v>
      </c>
      <c r="E40" s="36" t="s">
        <v>196</v>
      </c>
      <c r="F40" s="37">
        <v>377.54</v>
      </c>
      <c r="G40" s="38">
        <v>43851</v>
      </c>
      <c r="H40" s="24"/>
      <c r="I40" s="96" t="s">
        <v>150</v>
      </c>
      <c r="J40" s="24">
        <v>377.54</v>
      </c>
      <c r="K40" s="24">
        <v>0</v>
      </c>
      <c r="L40" s="6">
        <v>43851</v>
      </c>
    </row>
    <row r="41" spans="1:12" x14ac:dyDescent="0.3">
      <c r="A41" s="46" t="s">
        <v>1300</v>
      </c>
      <c r="B41" s="63">
        <v>2219.7399999999998</v>
      </c>
      <c r="C41" s="46" t="s">
        <v>480</v>
      </c>
      <c r="E41" s="36" t="s">
        <v>197</v>
      </c>
      <c r="F41" s="37">
        <v>0</v>
      </c>
      <c r="G41" s="38"/>
      <c r="H41" s="24"/>
      <c r="I41" s="96"/>
      <c r="J41" s="24"/>
      <c r="K41" s="24"/>
      <c r="L41" s="6"/>
    </row>
    <row r="42" spans="1:12" x14ac:dyDescent="0.3">
      <c r="A42" s="46" t="s">
        <v>1301</v>
      </c>
      <c r="B42" s="63">
        <v>19.989999999999998</v>
      </c>
      <c r="C42" s="46" t="s">
        <v>480</v>
      </c>
      <c r="E42" s="36" t="s">
        <v>198</v>
      </c>
      <c r="F42" s="37">
        <v>2198.6999999999998</v>
      </c>
      <c r="G42" s="38">
        <v>43858</v>
      </c>
      <c r="H42" s="24"/>
      <c r="I42" s="96" t="s">
        <v>199</v>
      </c>
      <c r="J42" s="24">
        <v>2198.6999999999998</v>
      </c>
      <c r="K42" s="24">
        <v>0</v>
      </c>
      <c r="L42" s="6">
        <v>43858</v>
      </c>
    </row>
    <row r="43" spans="1:12" x14ac:dyDescent="0.3">
      <c r="E43" s="36" t="s">
        <v>200</v>
      </c>
      <c r="F43" s="37">
        <v>82.97</v>
      </c>
      <c r="G43" s="38">
        <v>43858</v>
      </c>
      <c r="H43" s="24"/>
      <c r="I43" s="96" t="s">
        <v>199</v>
      </c>
      <c r="J43" s="24">
        <v>82.97</v>
      </c>
      <c r="K43" s="24">
        <v>0</v>
      </c>
      <c r="L43" s="6">
        <v>43858</v>
      </c>
    </row>
    <row r="44" spans="1:12" x14ac:dyDescent="0.3">
      <c r="E44" s="36" t="s">
        <v>201</v>
      </c>
      <c r="F44" s="37">
        <v>139.9</v>
      </c>
      <c r="G44" s="38">
        <v>43859</v>
      </c>
      <c r="H44" s="24"/>
      <c r="I44" s="96" t="s">
        <v>202</v>
      </c>
      <c r="J44" s="24">
        <v>139.9</v>
      </c>
      <c r="K44" s="24">
        <v>0</v>
      </c>
      <c r="L44" s="6">
        <v>43859</v>
      </c>
    </row>
    <row r="45" spans="1:12" x14ac:dyDescent="0.3">
      <c r="E45" s="36" t="s">
        <v>203</v>
      </c>
      <c r="F45" s="37">
        <v>1950.21</v>
      </c>
      <c r="G45" s="38">
        <v>43859</v>
      </c>
      <c r="H45" s="24"/>
      <c r="I45" s="96" t="s">
        <v>144</v>
      </c>
      <c r="J45" s="24">
        <v>1950.21</v>
      </c>
      <c r="K45" s="24">
        <v>0</v>
      </c>
      <c r="L45" s="6">
        <v>43859</v>
      </c>
    </row>
    <row r="46" spans="1:12" x14ac:dyDescent="0.3">
      <c r="E46" s="36" t="s">
        <v>204</v>
      </c>
      <c r="F46" s="37">
        <v>3678.23</v>
      </c>
      <c r="G46" s="38">
        <v>43859</v>
      </c>
      <c r="H46" s="24"/>
      <c r="I46" s="96" t="s">
        <v>148</v>
      </c>
      <c r="J46" s="24">
        <v>3678.23</v>
      </c>
      <c r="K46" s="24">
        <v>0</v>
      </c>
      <c r="L46" s="6">
        <v>43859</v>
      </c>
    </row>
    <row r="47" spans="1:12" x14ac:dyDescent="0.3">
      <c r="E47" s="36" t="s">
        <v>205</v>
      </c>
      <c r="F47" s="37">
        <v>4081.1</v>
      </c>
      <c r="G47" s="38">
        <v>43859</v>
      </c>
      <c r="H47" s="24"/>
      <c r="I47" s="96" t="s">
        <v>146</v>
      </c>
      <c r="J47" s="24">
        <v>4081.1</v>
      </c>
      <c r="K47" s="24">
        <v>0</v>
      </c>
      <c r="L47" s="6">
        <v>43859</v>
      </c>
    </row>
    <row r="48" spans="1:12" x14ac:dyDescent="0.3">
      <c r="E48" s="36" t="s">
        <v>206</v>
      </c>
      <c r="F48" s="37">
        <v>218.18</v>
      </c>
      <c r="G48" s="38">
        <v>43859</v>
      </c>
      <c r="H48" s="24"/>
      <c r="I48" s="96" t="s">
        <v>207</v>
      </c>
      <c r="J48" s="24">
        <v>218.18</v>
      </c>
      <c r="K48" s="24">
        <v>0</v>
      </c>
      <c r="L48" s="6">
        <v>43859</v>
      </c>
    </row>
    <row r="49" spans="5:12" x14ac:dyDescent="0.3">
      <c r="E49" s="36" t="s">
        <v>208</v>
      </c>
      <c r="F49" s="37">
        <v>227.91</v>
      </c>
      <c r="G49" s="38">
        <v>43859</v>
      </c>
      <c r="H49" s="24"/>
      <c r="I49" s="96" t="s">
        <v>150</v>
      </c>
      <c r="J49" s="24">
        <v>227.91</v>
      </c>
      <c r="K49" s="24">
        <v>0</v>
      </c>
      <c r="L49" s="6">
        <v>43859</v>
      </c>
    </row>
    <row r="50" spans="5:12" x14ac:dyDescent="0.3">
      <c r="E50" s="36" t="s">
        <v>209</v>
      </c>
      <c r="F50" s="37">
        <v>3416.03</v>
      </c>
      <c r="G50" s="38">
        <v>43859</v>
      </c>
      <c r="H50" s="24"/>
      <c r="I50" s="96" t="s">
        <v>153</v>
      </c>
      <c r="J50" s="24">
        <v>3416.03</v>
      </c>
      <c r="K50" s="24">
        <v>0</v>
      </c>
      <c r="L50" s="6">
        <v>43859</v>
      </c>
    </row>
    <row r="51" spans="5:12" x14ac:dyDescent="0.3">
      <c r="E51" s="36" t="s">
        <v>210</v>
      </c>
      <c r="F51" s="37">
        <v>150.88</v>
      </c>
      <c r="G51" s="38">
        <v>43859</v>
      </c>
      <c r="H51" s="24"/>
      <c r="I51" s="96" t="s">
        <v>211</v>
      </c>
      <c r="J51" s="24">
        <v>150.88</v>
      </c>
      <c r="K51" s="24">
        <v>0</v>
      </c>
      <c r="L51" s="6">
        <v>43859</v>
      </c>
    </row>
    <row r="52" spans="5:12" x14ac:dyDescent="0.3">
      <c r="E52" s="36" t="s">
        <v>212</v>
      </c>
      <c r="F52" s="37">
        <v>301.14999999999998</v>
      </c>
      <c r="G52" s="38">
        <v>43859</v>
      </c>
      <c r="H52" s="24"/>
      <c r="I52" s="96" t="s">
        <v>213</v>
      </c>
      <c r="J52" s="24">
        <v>301.14999999999998</v>
      </c>
      <c r="K52" s="24">
        <v>0</v>
      </c>
      <c r="L52" s="6">
        <v>43859</v>
      </c>
    </row>
    <row r="53" spans="5:12" x14ac:dyDescent="0.3">
      <c r="E53" s="36" t="s">
        <v>214</v>
      </c>
      <c r="F53" s="37">
        <v>480.22</v>
      </c>
      <c r="G53" s="38">
        <v>43859</v>
      </c>
      <c r="H53" s="24"/>
      <c r="I53" s="96" t="s">
        <v>215</v>
      </c>
      <c r="J53" s="24">
        <v>480.22</v>
      </c>
      <c r="K53" s="24">
        <v>0</v>
      </c>
      <c r="L53" s="6">
        <v>43859</v>
      </c>
    </row>
    <row r="54" spans="5:12" x14ac:dyDescent="0.3">
      <c r="E54" s="36" t="s">
        <v>216</v>
      </c>
      <c r="F54" s="37">
        <v>244.99</v>
      </c>
      <c r="G54" s="38">
        <v>43859</v>
      </c>
      <c r="H54" s="24"/>
      <c r="I54" s="96" t="s">
        <v>217</v>
      </c>
      <c r="J54" s="24">
        <v>244.99</v>
      </c>
      <c r="K54" s="24">
        <v>0</v>
      </c>
      <c r="L54" s="6">
        <v>43859</v>
      </c>
    </row>
    <row r="55" spans="5:12" x14ac:dyDescent="0.3">
      <c r="E55" s="36" t="s">
        <v>218</v>
      </c>
      <c r="F55" s="37">
        <v>483.9</v>
      </c>
      <c r="G55" s="38">
        <v>43859</v>
      </c>
      <c r="H55" s="24"/>
      <c r="I55" s="96" t="s">
        <v>219</v>
      </c>
      <c r="J55" s="24">
        <v>483.9</v>
      </c>
      <c r="K55" s="24">
        <v>0</v>
      </c>
      <c r="L55" s="6">
        <v>43859</v>
      </c>
    </row>
    <row r="56" spans="5:12" x14ac:dyDescent="0.3">
      <c r="E56" s="36" t="s">
        <v>220</v>
      </c>
      <c r="F56" s="37">
        <v>363.34</v>
      </c>
      <c r="G56" s="38">
        <v>43859</v>
      </c>
      <c r="H56" s="24"/>
      <c r="I56" s="96" t="s">
        <v>221</v>
      </c>
      <c r="J56" s="24">
        <v>363.34</v>
      </c>
      <c r="K56" s="24">
        <v>0</v>
      </c>
      <c r="L56" s="6">
        <v>43859</v>
      </c>
    </row>
    <row r="57" spans="5:12" x14ac:dyDescent="0.3">
      <c r="E57" s="36" t="s">
        <v>222</v>
      </c>
      <c r="F57" s="37">
        <v>73.06</v>
      </c>
      <c r="G57" s="38">
        <v>43859</v>
      </c>
      <c r="H57" s="24"/>
      <c r="I57" s="96" t="s">
        <v>223</v>
      </c>
      <c r="J57" s="24">
        <v>73.06</v>
      </c>
      <c r="K57" s="24">
        <v>0</v>
      </c>
      <c r="L57" s="6">
        <v>43859</v>
      </c>
    </row>
    <row r="58" spans="5:12" x14ac:dyDescent="0.3">
      <c r="E58" s="36" t="s">
        <v>224</v>
      </c>
      <c r="F58" s="37">
        <v>343.81</v>
      </c>
      <c r="G58" s="38">
        <v>43859</v>
      </c>
      <c r="H58" s="24"/>
      <c r="I58" s="96" t="s">
        <v>225</v>
      </c>
      <c r="J58" s="24">
        <v>343.81</v>
      </c>
      <c r="K58" s="24">
        <v>0</v>
      </c>
      <c r="L58" s="6">
        <v>43859</v>
      </c>
    </row>
    <row r="59" spans="5:12" x14ac:dyDescent="0.3">
      <c r="E59" s="36" t="s">
        <v>226</v>
      </c>
      <c r="F59" s="37">
        <v>382.97</v>
      </c>
      <c r="G59" s="38">
        <v>43859</v>
      </c>
      <c r="H59" s="24"/>
      <c r="I59" s="96" t="s">
        <v>227</v>
      </c>
      <c r="J59" s="24">
        <v>382.97</v>
      </c>
      <c r="K59" s="24">
        <v>0</v>
      </c>
      <c r="L59" s="6">
        <v>43859</v>
      </c>
    </row>
    <row r="60" spans="5:12" x14ac:dyDescent="0.3">
      <c r="E60" s="36" t="s">
        <v>228</v>
      </c>
      <c r="F60" s="37">
        <v>146.96</v>
      </c>
      <c r="G60" s="38">
        <v>43859</v>
      </c>
      <c r="H60" s="24"/>
      <c r="I60" s="96" t="s">
        <v>229</v>
      </c>
      <c r="J60" s="24">
        <v>146.96</v>
      </c>
      <c r="K60" s="24">
        <v>0</v>
      </c>
      <c r="L60" s="6">
        <v>43859</v>
      </c>
    </row>
    <row r="61" spans="5:12" x14ac:dyDescent="0.3">
      <c r="E61" s="36" t="s">
        <v>230</v>
      </c>
      <c r="F61" s="37">
        <v>351.7</v>
      </c>
      <c r="G61" s="38">
        <v>43859</v>
      </c>
      <c r="H61" s="24"/>
      <c r="I61" s="96" t="s">
        <v>231</v>
      </c>
      <c r="J61" s="24">
        <v>351.7</v>
      </c>
      <c r="K61" s="24">
        <v>0</v>
      </c>
      <c r="L61" s="6">
        <v>43859</v>
      </c>
    </row>
    <row r="62" spans="5:12" x14ac:dyDescent="0.3">
      <c r="E62" s="36" t="s">
        <v>232</v>
      </c>
      <c r="F62" s="37">
        <v>979.29</v>
      </c>
      <c r="G62" s="38">
        <v>43861</v>
      </c>
      <c r="H62" s="24"/>
      <c r="I62" s="96" t="s">
        <v>253</v>
      </c>
      <c r="J62" s="24">
        <v>979.29</v>
      </c>
      <c r="K62" s="24">
        <v>0</v>
      </c>
      <c r="L62" s="6">
        <v>43861</v>
      </c>
    </row>
    <row r="63" spans="5:12" x14ac:dyDescent="0.3">
      <c r="E63" s="36" t="s">
        <v>233</v>
      </c>
      <c r="F63" s="37">
        <v>18.95</v>
      </c>
      <c r="G63" s="38">
        <v>43862</v>
      </c>
      <c r="H63" s="24"/>
      <c r="I63" s="96" t="s">
        <v>234</v>
      </c>
      <c r="J63" s="24">
        <v>18.95</v>
      </c>
      <c r="K63" s="24">
        <v>0</v>
      </c>
      <c r="L63" s="6">
        <v>43862</v>
      </c>
    </row>
    <row r="64" spans="5:12" x14ac:dyDescent="0.3">
      <c r="E64" s="36" t="s">
        <v>235</v>
      </c>
      <c r="F64" s="37">
        <v>202.44</v>
      </c>
      <c r="G64" s="38">
        <v>43863</v>
      </c>
      <c r="H64" s="24"/>
      <c r="I64" s="96" t="s">
        <v>236</v>
      </c>
      <c r="J64" s="24">
        <v>202.44</v>
      </c>
      <c r="K64" s="24">
        <v>0</v>
      </c>
      <c r="L64" s="6">
        <v>43863</v>
      </c>
    </row>
    <row r="65" spans="5:12" x14ac:dyDescent="0.3">
      <c r="E65" s="96" t="s">
        <v>119</v>
      </c>
      <c r="F65" s="24">
        <v>3993.02</v>
      </c>
      <c r="G65" s="38">
        <v>43892</v>
      </c>
      <c r="H65" s="24"/>
      <c r="I65" s="96" t="s">
        <v>237</v>
      </c>
      <c r="J65" s="24">
        <v>3993.02</v>
      </c>
      <c r="K65" s="24">
        <v>0</v>
      </c>
      <c r="L65" s="6">
        <v>43865</v>
      </c>
    </row>
    <row r="66" spans="5:12" x14ac:dyDescent="0.3">
      <c r="E66" s="96" t="s">
        <v>120</v>
      </c>
      <c r="F66" s="24">
        <v>7.99</v>
      </c>
      <c r="G66" s="38">
        <v>43892</v>
      </c>
      <c r="H66" s="24"/>
      <c r="I66" s="96" t="s">
        <v>168</v>
      </c>
      <c r="J66" s="24">
        <v>7.99</v>
      </c>
      <c r="K66" s="24">
        <v>0</v>
      </c>
      <c r="L66" s="6">
        <v>43866</v>
      </c>
    </row>
    <row r="67" spans="5:12" x14ac:dyDescent="0.3">
      <c r="E67" s="36" t="s">
        <v>238</v>
      </c>
      <c r="F67" s="37">
        <v>3788.17</v>
      </c>
      <c r="G67" s="38">
        <v>43866</v>
      </c>
      <c r="H67" s="24"/>
      <c r="I67" s="96" t="s">
        <v>239</v>
      </c>
      <c r="J67" s="24">
        <v>3788.17</v>
      </c>
      <c r="K67" s="24">
        <v>9.99</v>
      </c>
      <c r="L67" s="6">
        <v>43866</v>
      </c>
    </row>
    <row r="68" spans="5:12" x14ac:dyDescent="0.3">
      <c r="E68" s="36" t="s">
        <v>240</v>
      </c>
      <c r="F68" s="37">
        <v>1969.47</v>
      </c>
      <c r="G68" s="38">
        <v>43866</v>
      </c>
      <c r="H68" s="24"/>
      <c r="I68" s="96" t="s">
        <v>144</v>
      </c>
      <c r="J68" s="24">
        <v>1969.47</v>
      </c>
      <c r="K68" s="24">
        <v>0</v>
      </c>
      <c r="L68" s="6">
        <v>43866</v>
      </c>
    </row>
    <row r="69" spans="5:12" x14ac:dyDescent="0.3">
      <c r="E69" s="36" t="s">
        <v>241</v>
      </c>
      <c r="F69" s="37">
        <v>2131.59</v>
      </c>
      <c r="G69" s="38">
        <v>43866</v>
      </c>
      <c r="H69" s="24"/>
      <c r="I69" s="96" t="s">
        <v>146</v>
      </c>
      <c r="J69" s="24">
        <v>2131.59</v>
      </c>
      <c r="K69" s="24">
        <v>0</v>
      </c>
      <c r="L69" s="6">
        <v>43866</v>
      </c>
    </row>
    <row r="70" spans="5:12" x14ac:dyDescent="0.3">
      <c r="E70" s="36" t="s">
        <v>242</v>
      </c>
      <c r="F70" s="37">
        <v>2389.5700000000002</v>
      </c>
      <c r="G70" s="38">
        <v>43866</v>
      </c>
      <c r="H70" s="24"/>
      <c r="I70" s="96" t="s">
        <v>148</v>
      </c>
      <c r="J70" s="24">
        <v>2389.5700000000002</v>
      </c>
      <c r="K70" s="24">
        <v>0</v>
      </c>
      <c r="L70" s="6">
        <v>43866</v>
      </c>
    </row>
    <row r="71" spans="5:12" x14ac:dyDescent="0.3">
      <c r="E71" s="36" t="s">
        <v>243</v>
      </c>
      <c r="F71" s="37">
        <v>3350.5</v>
      </c>
      <c r="G71" s="38">
        <v>43866</v>
      </c>
      <c r="H71" s="24"/>
      <c r="I71" s="96" t="s">
        <v>153</v>
      </c>
      <c r="J71" s="24">
        <v>3350.5</v>
      </c>
      <c r="K71" s="24">
        <v>0</v>
      </c>
      <c r="L71" s="6">
        <v>43866</v>
      </c>
    </row>
    <row r="72" spans="5:12" x14ac:dyDescent="0.3">
      <c r="E72" s="36" t="s">
        <v>244</v>
      </c>
      <c r="F72" s="37">
        <v>146.93</v>
      </c>
      <c r="G72" s="38">
        <v>43866</v>
      </c>
      <c r="H72" s="24"/>
      <c r="I72" s="96" t="s">
        <v>150</v>
      </c>
      <c r="J72" s="24">
        <v>146.93</v>
      </c>
      <c r="K72" s="24">
        <v>0</v>
      </c>
      <c r="L72" s="6">
        <v>43866</v>
      </c>
    </row>
    <row r="73" spans="5:12" x14ac:dyDescent="0.3">
      <c r="E73" s="36" t="s">
        <v>245</v>
      </c>
      <c r="F73" s="37">
        <v>5341.78</v>
      </c>
      <c r="G73" s="38">
        <v>43866</v>
      </c>
      <c r="H73" s="24"/>
      <c r="I73" s="96" t="s">
        <v>246</v>
      </c>
      <c r="J73" s="24">
        <v>5341.78</v>
      </c>
      <c r="K73" s="24">
        <v>0</v>
      </c>
      <c r="L73" s="6">
        <v>43866</v>
      </c>
    </row>
    <row r="74" spans="5:12" x14ac:dyDescent="0.3">
      <c r="E74" s="36" t="s">
        <v>247</v>
      </c>
      <c r="F74" s="37">
        <v>2454.7199999999998</v>
      </c>
      <c r="G74" s="38">
        <v>43866</v>
      </c>
      <c r="H74" s="24"/>
      <c r="I74" s="96" t="s">
        <v>248</v>
      </c>
      <c r="J74" s="24">
        <v>2454.7199999999998</v>
      </c>
      <c r="K74" s="24">
        <v>0</v>
      </c>
      <c r="L74" s="6">
        <v>43866</v>
      </c>
    </row>
    <row r="75" spans="5:12" x14ac:dyDescent="0.3">
      <c r="E75" s="36" t="s">
        <v>249</v>
      </c>
      <c r="F75" s="37">
        <v>496.96</v>
      </c>
      <c r="G75" s="38">
        <v>43866</v>
      </c>
      <c r="H75" s="24"/>
      <c r="I75" s="96" t="s">
        <v>250</v>
      </c>
      <c r="J75" s="24">
        <v>496.96</v>
      </c>
      <c r="K75" s="24">
        <v>0</v>
      </c>
      <c r="L75" s="6">
        <v>43866</v>
      </c>
    </row>
    <row r="76" spans="5:12" x14ac:dyDescent="0.3">
      <c r="E76" s="36" t="s">
        <v>251</v>
      </c>
      <c r="F76" s="37">
        <v>487.98</v>
      </c>
      <c r="G76" s="38">
        <v>43866</v>
      </c>
      <c r="H76" s="24"/>
      <c r="I76" s="96" t="s">
        <v>252</v>
      </c>
      <c r="J76" s="24">
        <v>487.98</v>
      </c>
      <c r="K76" s="24">
        <v>0</v>
      </c>
      <c r="L76" s="6">
        <v>43866</v>
      </c>
    </row>
    <row r="77" spans="5:12" x14ac:dyDescent="0.3">
      <c r="E77" s="96" t="s">
        <v>258</v>
      </c>
      <c r="F77" s="24">
        <v>39.950000000000003</v>
      </c>
      <c r="G77" s="6">
        <v>43871</v>
      </c>
      <c r="H77" s="24"/>
      <c r="I77" s="96" t="s">
        <v>259</v>
      </c>
      <c r="J77" s="24">
        <v>39.950000000000003</v>
      </c>
      <c r="K77" s="24">
        <v>0</v>
      </c>
      <c r="L77" s="6">
        <v>43871</v>
      </c>
    </row>
    <row r="78" spans="5:12" x14ac:dyDescent="0.3">
      <c r="E78" s="96" t="s">
        <v>260</v>
      </c>
      <c r="F78" s="24">
        <v>1883.07</v>
      </c>
      <c r="G78" s="6">
        <v>43872</v>
      </c>
      <c r="H78" s="24"/>
      <c r="I78" s="96" t="s">
        <v>261</v>
      </c>
      <c r="J78" s="24">
        <v>1883.07</v>
      </c>
      <c r="K78" s="24">
        <v>0</v>
      </c>
      <c r="L78" s="6">
        <v>43872</v>
      </c>
    </row>
    <row r="79" spans="5:12" x14ac:dyDescent="0.3">
      <c r="E79" s="96" t="s">
        <v>262</v>
      </c>
      <c r="F79" s="24">
        <v>1900.94</v>
      </c>
      <c r="G79" s="6">
        <v>43873</v>
      </c>
      <c r="H79" s="24"/>
      <c r="I79" s="96" t="s">
        <v>144</v>
      </c>
      <c r="J79" s="24">
        <v>1900.94</v>
      </c>
      <c r="K79" s="24">
        <v>0</v>
      </c>
      <c r="L79" s="6">
        <v>43873</v>
      </c>
    </row>
    <row r="80" spans="5:12" x14ac:dyDescent="0.3">
      <c r="E80" s="96" t="s">
        <v>263</v>
      </c>
      <c r="F80" s="24">
        <v>1910.64</v>
      </c>
      <c r="G80" s="6">
        <v>43873</v>
      </c>
      <c r="H80" s="24"/>
      <c r="I80" s="96" t="s">
        <v>146</v>
      </c>
      <c r="J80" s="24">
        <v>1910.64</v>
      </c>
      <c r="K80" s="24">
        <v>0</v>
      </c>
      <c r="L80" s="6">
        <v>43873</v>
      </c>
    </row>
    <row r="81" spans="5:12" x14ac:dyDescent="0.3">
      <c r="E81" s="96" t="s">
        <v>264</v>
      </c>
      <c r="F81" s="24">
        <v>2304.48</v>
      </c>
      <c r="G81" s="6">
        <v>43873</v>
      </c>
      <c r="H81" s="24"/>
      <c r="I81" s="96" t="s">
        <v>148</v>
      </c>
      <c r="J81" s="24">
        <v>2304.48</v>
      </c>
      <c r="K81" s="24">
        <v>0</v>
      </c>
      <c r="L81" s="6">
        <v>43873</v>
      </c>
    </row>
    <row r="82" spans="5:12" x14ac:dyDescent="0.3">
      <c r="E82" s="96" t="s">
        <v>265</v>
      </c>
      <c r="F82" s="24">
        <v>1852.83</v>
      </c>
      <c r="G82" s="6">
        <v>43873</v>
      </c>
      <c r="H82" s="24"/>
      <c r="I82" s="96" t="s">
        <v>153</v>
      </c>
      <c r="J82" s="24">
        <v>1852.83</v>
      </c>
      <c r="K82" s="24">
        <v>0</v>
      </c>
      <c r="L82" s="6">
        <v>43873</v>
      </c>
    </row>
    <row r="83" spans="5:12" x14ac:dyDescent="0.3">
      <c r="E83" s="96" t="s">
        <v>266</v>
      </c>
      <c r="F83" s="24">
        <v>156.97</v>
      </c>
      <c r="G83" s="6">
        <v>43873</v>
      </c>
      <c r="H83" s="24"/>
      <c r="I83" s="96" t="s">
        <v>150</v>
      </c>
      <c r="J83" s="24">
        <v>156.97</v>
      </c>
      <c r="K83" s="24">
        <v>0</v>
      </c>
      <c r="L83" s="6">
        <v>43873</v>
      </c>
    </row>
    <row r="84" spans="5:12" x14ac:dyDescent="0.3">
      <c r="E84" s="96" t="s">
        <v>267</v>
      </c>
      <c r="F84" s="24">
        <v>4561.8599999999997</v>
      </c>
      <c r="G84" s="6">
        <v>43873</v>
      </c>
      <c r="H84" s="24"/>
      <c r="I84" s="96" t="s">
        <v>166</v>
      </c>
      <c r="J84" s="24">
        <v>4561.8599999999997</v>
      </c>
      <c r="K84" s="24">
        <v>0</v>
      </c>
      <c r="L84" s="6">
        <v>43873</v>
      </c>
    </row>
    <row r="85" spans="5:12" x14ac:dyDescent="0.3">
      <c r="E85" s="96" t="s">
        <v>268</v>
      </c>
      <c r="F85" s="24">
        <v>1945.01</v>
      </c>
      <c r="G85" s="6">
        <v>43879</v>
      </c>
      <c r="H85" s="24"/>
      <c r="I85" s="96" t="s">
        <v>269</v>
      </c>
      <c r="J85" s="24">
        <v>1945.01</v>
      </c>
      <c r="K85" s="24">
        <v>0</v>
      </c>
      <c r="L85" s="6">
        <v>43879</v>
      </c>
    </row>
    <row r="86" spans="5:12" x14ac:dyDescent="0.3">
      <c r="E86" s="96" t="s">
        <v>270</v>
      </c>
      <c r="F86" s="24">
        <v>1998.29</v>
      </c>
      <c r="G86" s="6">
        <v>43880</v>
      </c>
      <c r="H86" s="24"/>
      <c r="I86" s="96" t="s">
        <v>144</v>
      </c>
      <c r="J86" s="24">
        <v>1998.29</v>
      </c>
      <c r="K86" s="24">
        <v>0</v>
      </c>
      <c r="L86" s="6">
        <v>43880</v>
      </c>
    </row>
    <row r="87" spans="5:12" x14ac:dyDescent="0.3">
      <c r="E87" s="96" t="s">
        <v>271</v>
      </c>
      <c r="F87" s="24">
        <v>1513.46</v>
      </c>
      <c r="G87" s="6">
        <v>43880</v>
      </c>
      <c r="H87" s="24"/>
      <c r="I87" s="96" t="s">
        <v>146</v>
      </c>
      <c r="J87" s="24">
        <v>1513.46</v>
      </c>
      <c r="K87" s="24">
        <v>0</v>
      </c>
      <c r="L87" s="6">
        <v>43880</v>
      </c>
    </row>
    <row r="88" spans="5:12" x14ac:dyDescent="0.3">
      <c r="E88" s="96" t="s">
        <v>272</v>
      </c>
      <c r="F88" s="24">
        <v>31.94</v>
      </c>
      <c r="G88" s="6">
        <v>43880</v>
      </c>
      <c r="H88" s="24"/>
      <c r="I88" s="96" t="s">
        <v>273</v>
      </c>
      <c r="J88" s="24">
        <v>31.94</v>
      </c>
      <c r="K88" s="24">
        <v>0</v>
      </c>
      <c r="L88" s="6">
        <v>43880</v>
      </c>
    </row>
    <row r="89" spans="5:12" x14ac:dyDescent="0.3">
      <c r="E89" s="96" t="s">
        <v>274</v>
      </c>
      <c r="F89" s="24">
        <v>164.57</v>
      </c>
      <c r="G89" s="6">
        <v>43880</v>
      </c>
      <c r="H89" s="24"/>
      <c r="I89" s="96" t="s">
        <v>275</v>
      </c>
      <c r="J89" s="24">
        <v>164.57</v>
      </c>
      <c r="K89" s="24">
        <v>136.94999999999999</v>
      </c>
      <c r="L89" s="6">
        <v>43880</v>
      </c>
    </row>
    <row r="90" spans="5:12" x14ac:dyDescent="0.3">
      <c r="E90" s="96" t="s">
        <v>276</v>
      </c>
      <c r="F90" s="24">
        <v>321.27999999999997</v>
      </c>
      <c r="G90" s="6">
        <v>43880</v>
      </c>
      <c r="H90" s="24"/>
      <c r="I90" s="96" t="s">
        <v>277</v>
      </c>
      <c r="J90" s="24">
        <v>321.27999999999997</v>
      </c>
      <c r="K90" s="24">
        <v>55</v>
      </c>
      <c r="L90" s="6">
        <v>43880</v>
      </c>
    </row>
    <row r="91" spans="5:12" x14ac:dyDescent="0.3">
      <c r="E91" s="96" t="s">
        <v>278</v>
      </c>
      <c r="F91" s="24">
        <v>160.97999999999999</v>
      </c>
      <c r="G91" s="6">
        <v>43880</v>
      </c>
      <c r="H91" s="24"/>
      <c r="I91" s="96" t="s">
        <v>279</v>
      </c>
      <c r="J91" s="24">
        <v>160.97999999999999</v>
      </c>
      <c r="K91" s="24">
        <v>0</v>
      </c>
      <c r="L91" s="6">
        <v>43880</v>
      </c>
    </row>
    <row r="92" spans="5:12" x14ac:dyDescent="0.3">
      <c r="E92" s="96" t="s">
        <v>280</v>
      </c>
      <c r="F92" s="24">
        <v>153.94</v>
      </c>
      <c r="G92" s="6">
        <v>43880</v>
      </c>
      <c r="H92" s="24"/>
      <c r="I92" s="96" t="s">
        <v>281</v>
      </c>
      <c r="J92" s="24">
        <v>153.94</v>
      </c>
      <c r="K92" s="24">
        <v>18230.97</v>
      </c>
      <c r="L92" s="6">
        <v>43880</v>
      </c>
    </row>
    <row r="93" spans="5:12" x14ac:dyDescent="0.3">
      <c r="E93" s="96" t="s">
        <v>282</v>
      </c>
      <c r="F93" s="24">
        <v>188.8</v>
      </c>
      <c r="G93" s="6">
        <v>43880</v>
      </c>
      <c r="H93" s="24"/>
      <c r="I93" s="96" t="s">
        <v>150</v>
      </c>
      <c r="J93" s="24">
        <v>188.8</v>
      </c>
      <c r="K93" s="24">
        <v>0</v>
      </c>
      <c r="L93" s="6">
        <v>43880</v>
      </c>
    </row>
    <row r="94" spans="5:12" x14ac:dyDescent="0.3">
      <c r="E94" s="96" t="s">
        <v>283</v>
      </c>
      <c r="F94" s="24">
        <v>3789.96</v>
      </c>
      <c r="G94" s="6">
        <v>43880</v>
      </c>
      <c r="H94" s="24"/>
      <c r="I94" s="96" t="s">
        <v>284</v>
      </c>
      <c r="J94" s="24">
        <v>3789.96</v>
      </c>
      <c r="K94" s="24">
        <v>0</v>
      </c>
      <c r="L94" s="6">
        <v>43880</v>
      </c>
    </row>
    <row r="95" spans="5:12" x14ac:dyDescent="0.3">
      <c r="E95" s="96" t="s">
        <v>285</v>
      </c>
      <c r="F95" s="24">
        <v>2367.58</v>
      </c>
      <c r="G95" s="6">
        <v>43880</v>
      </c>
      <c r="H95" s="24"/>
      <c r="I95" s="96" t="s">
        <v>286</v>
      </c>
      <c r="J95" s="24">
        <v>2367.58</v>
      </c>
      <c r="K95" s="24">
        <v>0</v>
      </c>
      <c r="L95" s="6">
        <v>43880</v>
      </c>
    </row>
    <row r="96" spans="5:12" x14ac:dyDescent="0.3">
      <c r="E96" s="96" t="s">
        <v>287</v>
      </c>
      <c r="F96" s="24">
        <v>8035.52</v>
      </c>
      <c r="G96" s="6">
        <v>43880</v>
      </c>
      <c r="H96" s="24"/>
      <c r="I96" s="96" t="s">
        <v>153</v>
      </c>
      <c r="J96" s="24">
        <v>8035.52</v>
      </c>
      <c r="K96" s="24">
        <v>0</v>
      </c>
      <c r="L96" s="6">
        <v>43880</v>
      </c>
    </row>
    <row r="97" spans="5:12" x14ac:dyDescent="0.3">
      <c r="E97" s="96" t="s">
        <v>288</v>
      </c>
      <c r="F97" s="24">
        <v>1948.43</v>
      </c>
      <c r="G97" s="6">
        <v>43880</v>
      </c>
      <c r="H97" s="24"/>
      <c r="I97" s="96" t="s">
        <v>148</v>
      </c>
      <c r="J97" s="24">
        <v>1948.43</v>
      </c>
      <c r="K97" s="24">
        <v>0</v>
      </c>
      <c r="L97" s="6">
        <v>43880</v>
      </c>
    </row>
    <row r="98" spans="5:12" x14ac:dyDescent="0.3">
      <c r="E98" s="96" t="s">
        <v>289</v>
      </c>
      <c r="F98" s="24">
        <v>427.73</v>
      </c>
      <c r="G98" s="6">
        <v>43880</v>
      </c>
      <c r="H98" s="24"/>
      <c r="I98" s="96" t="s">
        <v>290</v>
      </c>
      <c r="J98" s="24">
        <v>427.73</v>
      </c>
      <c r="K98" s="24">
        <v>0</v>
      </c>
      <c r="L98" s="6">
        <v>43880</v>
      </c>
    </row>
    <row r="99" spans="5:12" x14ac:dyDescent="0.3">
      <c r="E99" s="96" t="s">
        <v>291</v>
      </c>
      <c r="F99" s="24">
        <v>270.92</v>
      </c>
      <c r="G99" s="6">
        <v>43880</v>
      </c>
      <c r="H99" s="24"/>
      <c r="I99" s="96" t="s">
        <v>292</v>
      </c>
      <c r="J99" s="24">
        <v>270.92</v>
      </c>
      <c r="K99" s="24">
        <v>0</v>
      </c>
      <c r="L99" s="6">
        <v>43880</v>
      </c>
    </row>
    <row r="100" spans="5:12" x14ac:dyDescent="0.3">
      <c r="E100" s="96" t="s">
        <v>293</v>
      </c>
      <c r="F100" s="24">
        <v>3816</v>
      </c>
      <c r="G100" s="6">
        <v>43880</v>
      </c>
      <c r="H100" s="24"/>
      <c r="I100" s="96" t="s">
        <v>294</v>
      </c>
      <c r="J100" s="24">
        <v>3816</v>
      </c>
      <c r="K100" s="24">
        <v>0</v>
      </c>
      <c r="L100" s="6">
        <v>43880</v>
      </c>
    </row>
    <row r="101" spans="5:12" x14ac:dyDescent="0.3">
      <c r="E101" s="96" t="s">
        <v>295</v>
      </c>
      <c r="F101" s="24">
        <v>65.98</v>
      </c>
      <c r="G101" s="6">
        <v>43880</v>
      </c>
      <c r="H101" s="24"/>
      <c r="I101" s="96" t="s">
        <v>296</v>
      </c>
      <c r="J101" s="24">
        <v>65.98</v>
      </c>
      <c r="K101" s="24">
        <v>0</v>
      </c>
      <c r="L101" s="6">
        <v>43880</v>
      </c>
    </row>
    <row r="102" spans="5:12" x14ac:dyDescent="0.3">
      <c r="E102" s="96" t="s">
        <v>297</v>
      </c>
      <c r="F102" s="24">
        <v>487.8</v>
      </c>
      <c r="G102" s="6">
        <v>43880</v>
      </c>
      <c r="H102" s="24"/>
      <c r="I102" s="96" t="s">
        <v>298</v>
      </c>
      <c r="J102" s="24">
        <v>487.8</v>
      </c>
      <c r="K102" s="24">
        <v>0</v>
      </c>
      <c r="L102" s="6">
        <v>43880</v>
      </c>
    </row>
    <row r="103" spans="5:12" x14ac:dyDescent="0.3">
      <c r="E103" s="96" t="s">
        <v>299</v>
      </c>
      <c r="F103" s="24">
        <v>450.78</v>
      </c>
      <c r="G103" s="6">
        <v>43880</v>
      </c>
      <c r="H103" s="24"/>
      <c r="I103" s="96" t="s">
        <v>300</v>
      </c>
      <c r="J103" s="24">
        <v>450.78</v>
      </c>
      <c r="K103" s="24">
        <v>0</v>
      </c>
      <c r="L103" s="6">
        <v>43880</v>
      </c>
    </row>
    <row r="104" spans="5:12" x14ac:dyDescent="0.3">
      <c r="E104" s="96" t="s">
        <v>301</v>
      </c>
      <c r="F104" s="24">
        <v>424.79</v>
      </c>
      <c r="G104" s="6">
        <v>43880</v>
      </c>
      <c r="H104" s="24"/>
      <c r="I104" s="96" t="s">
        <v>302</v>
      </c>
      <c r="J104" s="24">
        <v>424.79</v>
      </c>
      <c r="K104" s="24">
        <v>0</v>
      </c>
      <c r="L104" s="6">
        <v>43880</v>
      </c>
    </row>
    <row r="105" spans="5:12" x14ac:dyDescent="0.3">
      <c r="E105" s="96" t="s">
        <v>303</v>
      </c>
      <c r="F105" s="24">
        <v>346.64</v>
      </c>
      <c r="G105" s="6">
        <v>43880</v>
      </c>
      <c r="H105" s="24"/>
      <c r="I105" s="96" t="s">
        <v>304</v>
      </c>
      <c r="J105" s="24">
        <v>346.64</v>
      </c>
      <c r="K105" s="24">
        <v>0</v>
      </c>
      <c r="L105" s="6">
        <v>43880</v>
      </c>
    </row>
    <row r="106" spans="5:12" x14ac:dyDescent="0.3">
      <c r="E106" s="96" t="s">
        <v>305</v>
      </c>
      <c r="F106" s="24">
        <v>164.39</v>
      </c>
      <c r="G106" s="6">
        <v>43880</v>
      </c>
      <c r="H106" s="24"/>
      <c r="I106" s="96" t="s">
        <v>306</v>
      </c>
      <c r="J106" s="24">
        <v>164.39</v>
      </c>
      <c r="K106" s="24">
        <v>0</v>
      </c>
      <c r="L106" s="6">
        <v>43880</v>
      </c>
    </row>
    <row r="107" spans="5:12" x14ac:dyDescent="0.3">
      <c r="E107" s="96" t="s">
        <v>307</v>
      </c>
      <c r="F107" s="24">
        <v>10547.66</v>
      </c>
      <c r="G107" s="6">
        <v>43880</v>
      </c>
      <c r="H107" s="24"/>
      <c r="I107" s="96" t="s">
        <v>153</v>
      </c>
      <c r="J107" s="24">
        <v>10547.66</v>
      </c>
      <c r="K107" s="24">
        <v>0</v>
      </c>
      <c r="L107" s="6">
        <v>43880</v>
      </c>
    </row>
    <row r="108" spans="5:12" x14ac:dyDescent="0.3">
      <c r="E108" s="96" t="s">
        <v>308</v>
      </c>
      <c r="F108" s="24">
        <v>354.85</v>
      </c>
      <c r="G108" s="6">
        <v>43880</v>
      </c>
      <c r="H108" s="24"/>
      <c r="I108" s="96" t="s">
        <v>309</v>
      </c>
      <c r="J108" s="24">
        <v>354.85</v>
      </c>
      <c r="K108" s="24">
        <v>0</v>
      </c>
      <c r="L108" s="6">
        <v>43880</v>
      </c>
    </row>
    <row r="109" spans="5:12" x14ac:dyDescent="0.3">
      <c r="E109" s="96" t="s">
        <v>310</v>
      </c>
      <c r="F109" s="24">
        <v>385.96</v>
      </c>
      <c r="G109" s="6">
        <v>43880</v>
      </c>
      <c r="H109" s="24"/>
      <c r="I109" s="96" t="s">
        <v>311</v>
      </c>
      <c r="J109" s="24">
        <v>385.96</v>
      </c>
      <c r="K109" s="24">
        <v>0</v>
      </c>
      <c r="L109" s="6">
        <v>43880</v>
      </c>
    </row>
    <row r="110" spans="5:12" x14ac:dyDescent="0.3">
      <c r="E110" s="96" t="s">
        <v>312</v>
      </c>
      <c r="F110" s="24">
        <v>357.97</v>
      </c>
      <c r="G110" s="6">
        <v>43880</v>
      </c>
      <c r="H110" s="24"/>
      <c r="I110" s="96" t="s">
        <v>313</v>
      </c>
      <c r="J110" s="24">
        <v>357.97</v>
      </c>
      <c r="K110" s="24">
        <v>0</v>
      </c>
      <c r="L110" s="6">
        <v>43880</v>
      </c>
    </row>
    <row r="111" spans="5:12" x14ac:dyDescent="0.3">
      <c r="E111" s="96" t="s">
        <v>314</v>
      </c>
      <c r="F111" s="24">
        <v>367.81</v>
      </c>
      <c r="G111" s="6">
        <v>43880</v>
      </c>
      <c r="H111" s="24"/>
      <c r="I111" s="96" t="s">
        <v>315</v>
      </c>
      <c r="J111" s="24">
        <v>367.81</v>
      </c>
      <c r="K111" s="24">
        <v>0</v>
      </c>
      <c r="L111" s="6">
        <v>43880</v>
      </c>
    </row>
    <row r="112" spans="5:12" x14ac:dyDescent="0.3">
      <c r="E112" s="96" t="s">
        <v>316</v>
      </c>
      <c r="F112" s="24">
        <v>355.96</v>
      </c>
      <c r="G112" s="6">
        <v>43880</v>
      </c>
      <c r="H112" s="24"/>
      <c r="I112" s="96" t="s">
        <v>317</v>
      </c>
      <c r="J112" s="24">
        <v>355.96</v>
      </c>
      <c r="K112" s="24">
        <v>0</v>
      </c>
      <c r="L112" s="6">
        <v>43880</v>
      </c>
    </row>
    <row r="113" spans="5:12" x14ac:dyDescent="0.3">
      <c r="E113" s="96" t="s">
        <v>318</v>
      </c>
      <c r="F113" s="24">
        <v>334.85</v>
      </c>
      <c r="G113" s="6">
        <v>43880</v>
      </c>
      <c r="H113" s="24"/>
      <c r="I113" s="96" t="s">
        <v>319</v>
      </c>
      <c r="J113" s="24">
        <v>334.85</v>
      </c>
      <c r="K113" s="24">
        <v>0</v>
      </c>
      <c r="L113" s="6">
        <v>43880</v>
      </c>
    </row>
    <row r="114" spans="5:12" x14ac:dyDescent="0.3">
      <c r="E114" s="96" t="s">
        <v>320</v>
      </c>
      <c r="F114" s="24">
        <v>164.93</v>
      </c>
      <c r="G114" s="6">
        <v>43880</v>
      </c>
      <c r="H114" s="24"/>
      <c r="I114" s="96" t="s">
        <v>321</v>
      </c>
      <c r="J114" s="24">
        <v>164.93</v>
      </c>
      <c r="K114" s="24">
        <v>0</v>
      </c>
      <c r="L114" s="6">
        <v>43880</v>
      </c>
    </row>
    <row r="115" spans="5:12" x14ac:dyDescent="0.3">
      <c r="E115" s="96" t="s">
        <v>322</v>
      </c>
      <c r="F115" s="24">
        <v>166.44</v>
      </c>
      <c r="G115" s="6">
        <v>43880</v>
      </c>
      <c r="H115" s="24"/>
      <c r="I115" s="96" t="s">
        <v>323</v>
      </c>
      <c r="J115" s="24">
        <v>166.44</v>
      </c>
      <c r="K115" s="24">
        <v>0</v>
      </c>
      <c r="L115" s="6">
        <v>43880</v>
      </c>
    </row>
    <row r="116" spans="5:12" x14ac:dyDescent="0.3">
      <c r="E116" s="96" t="s">
        <v>324</v>
      </c>
      <c r="F116" s="24">
        <v>169.84</v>
      </c>
      <c r="G116" s="6">
        <v>43880</v>
      </c>
      <c r="H116" s="24"/>
      <c r="I116" s="96" t="s">
        <v>325</v>
      </c>
      <c r="J116" s="24">
        <v>169.84</v>
      </c>
      <c r="K116" s="24">
        <v>0</v>
      </c>
      <c r="L116" s="6">
        <v>43880</v>
      </c>
    </row>
    <row r="117" spans="5:12" x14ac:dyDescent="0.3">
      <c r="E117" s="96" t="s">
        <v>326</v>
      </c>
      <c r="F117" s="24">
        <v>11.99</v>
      </c>
      <c r="G117" s="6">
        <v>43882</v>
      </c>
      <c r="H117" s="24"/>
      <c r="I117" s="96" t="s">
        <v>327</v>
      </c>
      <c r="J117" s="24">
        <v>11.99</v>
      </c>
      <c r="K117" s="24">
        <v>0</v>
      </c>
      <c r="L117" s="6">
        <v>43882</v>
      </c>
    </row>
    <row r="118" spans="5:12" x14ac:dyDescent="0.3">
      <c r="E118" s="96" t="s">
        <v>328</v>
      </c>
      <c r="F118" s="24">
        <v>1950</v>
      </c>
      <c r="G118" s="6">
        <v>43885</v>
      </c>
      <c r="H118" s="24"/>
      <c r="I118" s="96" t="s">
        <v>329</v>
      </c>
      <c r="J118" s="24">
        <v>1950</v>
      </c>
      <c r="K118" s="24">
        <v>0</v>
      </c>
      <c r="L118" s="6">
        <v>43885</v>
      </c>
    </row>
    <row r="119" spans="5:12" x14ac:dyDescent="0.3">
      <c r="E119" s="96" t="s">
        <v>330</v>
      </c>
      <c r="F119" s="24">
        <v>1547.42</v>
      </c>
      <c r="G119" s="6">
        <v>43885</v>
      </c>
      <c r="H119" s="24"/>
      <c r="I119" s="96" t="s">
        <v>144</v>
      </c>
      <c r="J119" s="24">
        <v>1547.42</v>
      </c>
      <c r="K119" s="24">
        <v>0</v>
      </c>
      <c r="L119" s="6">
        <v>43885</v>
      </c>
    </row>
    <row r="120" spans="5:12" x14ac:dyDescent="0.3">
      <c r="E120" s="96" t="s">
        <v>331</v>
      </c>
      <c r="F120" s="24">
        <v>1281.71</v>
      </c>
      <c r="G120" s="6">
        <v>43885</v>
      </c>
      <c r="H120" s="24"/>
      <c r="I120" s="96" t="s">
        <v>146</v>
      </c>
      <c r="J120" s="24">
        <v>1281.71</v>
      </c>
      <c r="K120" s="24">
        <v>0</v>
      </c>
      <c r="L120" s="6">
        <v>43885</v>
      </c>
    </row>
    <row r="121" spans="5:12" x14ac:dyDescent="0.3">
      <c r="E121" s="96" t="s">
        <v>332</v>
      </c>
      <c r="F121" s="24">
        <v>3796.3</v>
      </c>
      <c r="G121" s="6">
        <v>43886</v>
      </c>
      <c r="H121" s="24"/>
      <c r="I121" s="96" t="s">
        <v>333</v>
      </c>
      <c r="J121" s="24">
        <v>3796.3</v>
      </c>
      <c r="K121" s="24">
        <v>0</v>
      </c>
      <c r="L121" s="6">
        <v>43886</v>
      </c>
    </row>
    <row r="122" spans="5:12" x14ac:dyDescent="0.3">
      <c r="E122" s="96" t="s">
        <v>334</v>
      </c>
      <c r="F122" s="24">
        <v>102.99</v>
      </c>
      <c r="G122" s="6">
        <v>43886</v>
      </c>
      <c r="H122" s="24"/>
      <c r="I122" s="96" t="s">
        <v>333</v>
      </c>
      <c r="J122" s="24">
        <v>102.99</v>
      </c>
      <c r="K122" s="24">
        <v>0</v>
      </c>
      <c r="L122" s="6">
        <v>43886</v>
      </c>
    </row>
    <row r="123" spans="5:12" x14ac:dyDescent="0.3">
      <c r="E123" s="96" t="s">
        <v>335</v>
      </c>
      <c r="F123" s="24">
        <v>995.44</v>
      </c>
      <c r="G123" s="6">
        <v>43890</v>
      </c>
      <c r="H123" s="24"/>
      <c r="I123" s="96" t="s">
        <v>336</v>
      </c>
      <c r="J123" s="24">
        <v>995.44</v>
      </c>
      <c r="K123" s="24">
        <v>0</v>
      </c>
      <c r="L123" s="6">
        <v>43890</v>
      </c>
    </row>
    <row r="124" spans="5:12" x14ac:dyDescent="0.3">
      <c r="E124" s="96" t="s">
        <v>337</v>
      </c>
      <c r="F124" s="24">
        <v>4938.63</v>
      </c>
      <c r="G124" s="6">
        <v>43893</v>
      </c>
      <c r="H124" s="24"/>
      <c r="I124" s="96" t="s">
        <v>338</v>
      </c>
      <c r="J124" s="24">
        <v>4938.63</v>
      </c>
      <c r="K124" s="24">
        <v>0</v>
      </c>
      <c r="L124" s="6">
        <v>43893</v>
      </c>
    </row>
    <row r="125" spans="5:12" x14ac:dyDescent="0.3">
      <c r="E125" s="96" t="s">
        <v>339</v>
      </c>
      <c r="F125" s="24">
        <v>371.96</v>
      </c>
      <c r="G125" s="6">
        <v>43893</v>
      </c>
      <c r="H125" s="24"/>
      <c r="I125" s="96" t="s">
        <v>338</v>
      </c>
      <c r="J125" s="24">
        <v>371.96</v>
      </c>
      <c r="K125" s="24">
        <v>0</v>
      </c>
      <c r="L125" s="6">
        <v>43893</v>
      </c>
    </row>
    <row r="126" spans="5:12" x14ac:dyDescent="0.3">
      <c r="E126" s="96" t="s">
        <v>340</v>
      </c>
      <c r="F126" s="24">
        <v>1593.18</v>
      </c>
      <c r="G126" s="6">
        <v>43894</v>
      </c>
      <c r="H126" s="24"/>
      <c r="I126" s="96" t="s">
        <v>144</v>
      </c>
      <c r="J126" s="24">
        <v>1593.18</v>
      </c>
      <c r="K126" s="24">
        <v>0</v>
      </c>
      <c r="L126" s="6">
        <v>43894</v>
      </c>
    </row>
    <row r="127" spans="5:12" x14ac:dyDescent="0.3">
      <c r="E127" s="96" t="s">
        <v>341</v>
      </c>
      <c r="F127" s="24">
        <v>1870.57</v>
      </c>
      <c r="G127" s="6">
        <v>43894</v>
      </c>
      <c r="H127" s="24"/>
      <c r="I127" s="96" t="s">
        <v>146</v>
      </c>
      <c r="J127" s="24">
        <v>1870.57</v>
      </c>
      <c r="K127" s="24">
        <v>0</v>
      </c>
      <c r="L127" s="6">
        <v>43894</v>
      </c>
    </row>
    <row r="128" spans="5:12" x14ac:dyDescent="0.3">
      <c r="E128" s="96" t="s">
        <v>342</v>
      </c>
      <c r="F128" s="24">
        <v>17127.84</v>
      </c>
      <c r="G128" s="6">
        <v>43894</v>
      </c>
      <c r="H128" s="24"/>
      <c r="I128" s="96" t="s">
        <v>148</v>
      </c>
      <c r="J128" s="24">
        <v>17127.84</v>
      </c>
      <c r="K128" s="24">
        <v>0</v>
      </c>
      <c r="L128" s="6">
        <v>43894</v>
      </c>
    </row>
    <row r="129" spans="5:12" x14ac:dyDescent="0.3">
      <c r="E129" s="96" t="s">
        <v>343</v>
      </c>
      <c r="F129" s="24">
        <v>379.95</v>
      </c>
      <c r="G129" s="6">
        <v>43894</v>
      </c>
      <c r="H129" s="24"/>
      <c r="I129" s="96" t="s">
        <v>344</v>
      </c>
      <c r="J129" s="24">
        <v>379.95</v>
      </c>
      <c r="K129" s="24">
        <v>0</v>
      </c>
      <c r="L129" s="6">
        <v>43894</v>
      </c>
    </row>
    <row r="130" spans="5:12" x14ac:dyDescent="0.3">
      <c r="E130" s="96" t="s">
        <v>345</v>
      </c>
      <c r="F130" s="24">
        <v>6304.3</v>
      </c>
      <c r="G130" s="6">
        <v>43894</v>
      </c>
      <c r="H130" s="24"/>
      <c r="I130" s="96" t="s">
        <v>153</v>
      </c>
      <c r="J130" s="24">
        <v>6304.3</v>
      </c>
      <c r="K130" s="24">
        <v>0</v>
      </c>
      <c r="L130" s="6">
        <v>43894</v>
      </c>
    </row>
    <row r="131" spans="5:12" x14ac:dyDescent="0.3">
      <c r="E131" s="96" t="s">
        <v>346</v>
      </c>
      <c r="F131" s="24">
        <v>577.79999999999995</v>
      </c>
      <c r="G131" s="6">
        <v>43894</v>
      </c>
      <c r="H131" s="24"/>
      <c r="I131" s="96" t="s">
        <v>150</v>
      </c>
      <c r="J131" s="24">
        <v>577.79999999999995</v>
      </c>
      <c r="K131" s="24">
        <v>0</v>
      </c>
      <c r="L131" s="6">
        <v>43894</v>
      </c>
    </row>
    <row r="132" spans="5:12" x14ac:dyDescent="0.3">
      <c r="E132" s="96" t="s">
        <v>347</v>
      </c>
      <c r="F132" s="24">
        <v>4561.09</v>
      </c>
      <c r="G132" s="6">
        <v>43894</v>
      </c>
      <c r="H132" s="24"/>
      <c r="I132" s="96" t="s">
        <v>166</v>
      </c>
      <c r="J132" s="24">
        <v>4561.09</v>
      </c>
      <c r="K132" s="24">
        <v>0</v>
      </c>
      <c r="L132" s="6">
        <v>43894</v>
      </c>
    </row>
    <row r="133" spans="5:12" x14ac:dyDescent="0.3">
      <c r="E133" s="96" t="s">
        <v>348</v>
      </c>
      <c r="F133" s="24">
        <v>169.99</v>
      </c>
      <c r="G133" s="6">
        <v>43894</v>
      </c>
      <c r="H133" s="24"/>
      <c r="I133" s="96" t="s">
        <v>349</v>
      </c>
      <c r="J133" s="24">
        <v>169.99</v>
      </c>
      <c r="K133" s="24">
        <v>237.94</v>
      </c>
      <c r="L133" s="6">
        <v>43894</v>
      </c>
    </row>
    <row r="134" spans="5:12" x14ac:dyDescent="0.3">
      <c r="E134" s="96" t="s">
        <v>350</v>
      </c>
      <c r="F134" s="24">
        <v>190.92</v>
      </c>
      <c r="G134" s="6">
        <v>43894</v>
      </c>
      <c r="H134" s="24"/>
      <c r="I134" s="96" t="s">
        <v>351</v>
      </c>
      <c r="J134" s="24">
        <v>190.92</v>
      </c>
      <c r="K134" s="24">
        <v>89.93</v>
      </c>
      <c r="L134" s="6">
        <v>43894</v>
      </c>
    </row>
    <row r="135" spans="5:12" x14ac:dyDescent="0.3">
      <c r="E135" s="96"/>
      <c r="F135" s="24"/>
      <c r="G135" s="6"/>
      <c r="H135" s="24"/>
      <c r="I135" s="96" t="s">
        <v>352</v>
      </c>
      <c r="J135" s="24">
        <v>0</v>
      </c>
      <c r="K135" s="24">
        <v>16609.71</v>
      </c>
      <c r="L135" s="6">
        <v>43894</v>
      </c>
    </row>
    <row r="136" spans="5:12" x14ac:dyDescent="0.3">
      <c r="E136" s="96" t="s">
        <v>353</v>
      </c>
      <c r="F136" s="24">
        <v>137.97999999999999</v>
      </c>
      <c r="G136" s="6">
        <v>43894</v>
      </c>
      <c r="H136" s="24"/>
      <c r="I136" s="96" t="s">
        <v>354</v>
      </c>
      <c r="J136" s="24">
        <v>137.97999999999999</v>
      </c>
      <c r="K136" s="24">
        <v>364.97</v>
      </c>
      <c r="L136" s="6">
        <v>43894</v>
      </c>
    </row>
    <row r="137" spans="5:12" x14ac:dyDescent="0.3">
      <c r="E137" s="46" t="s">
        <v>368</v>
      </c>
      <c r="F137" s="72">
        <v>9.99</v>
      </c>
      <c r="G137" s="27">
        <v>43896.161863425928</v>
      </c>
      <c r="H137" s="27"/>
      <c r="I137" s="46" t="s">
        <v>369</v>
      </c>
      <c r="J137" s="72">
        <v>9.99</v>
      </c>
      <c r="K137" s="72">
        <v>0</v>
      </c>
      <c r="L137" s="27">
        <v>43896</v>
      </c>
    </row>
    <row r="138" spans="5:12" x14ac:dyDescent="0.3">
      <c r="E138" s="46" t="s">
        <v>370</v>
      </c>
      <c r="F138" s="72">
        <v>4653.57</v>
      </c>
      <c r="G138" s="27">
        <v>43900.162488425929</v>
      </c>
      <c r="H138" s="27"/>
      <c r="I138" s="46" t="s">
        <v>371</v>
      </c>
      <c r="J138" s="72">
        <v>4653.57</v>
      </c>
      <c r="K138" s="72">
        <v>0</v>
      </c>
      <c r="L138" s="27">
        <v>43900</v>
      </c>
    </row>
    <row r="139" spans="5:12" x14ac:dyDescent="0.3">
      <c r="E139" s="46" t="s">
        <v>372</v>
      </c>
      <c r="F139" s="72">
        <v>9.99</v>
      </c>
      <c r="G139" s="27">
        <v>43901.743495370371</v>
      </c>
      <c r="H139" s="27"/>
      <c r="I139" s="46" t="s">
        <v>373</v>
      </c>
      <c r="J139" s="72">
        <v>9.99</v>
      </c>
      <c r="K139" s="72">
        <v>0</v>
      </c>
      <c r="L139" s="27">
        <v>43901</v>
      </c>
    </row>
    <row r="140" spans="5:12" x14ac:dyDescent="0.3">
      <c r="E140" s="46" t="s">
        <v>374</v>
      </c>
      <c r="F140" s="72">
        <v>1273.4100000000001</v>
      </c>
      <c r="G140" s="27">
        <v>43903.559918981482</v>
      </c>
      <c r="H140" s="27"/>
      <c r="I140" s="46" t="s">
        <v>144</v>
      </c>
      <c r="J140" s="72">
        <v>1273.4100000000001</v>
      </c>
      <c r="K140" s="72">
        <v>0</v>
      </c>
      <c r="L140" s="27">
        <v>43903</v>
      </c>
    </row>
    <row r="141" spans="5:12" x14ac:dyDescent="0.3">
      <c r="E141" s="46" t="s">
        <v>375</v>
      </c>
      <c r="F141" s="72">
        <v>1000.73</v>
      </c>
      <c r="G141" s="27">
        <v>43903.560659722221</v>
      </c>
      <c r="H141" s="27"/>
      <c r="I141" s="46" t="s">
        <v>146</v>
      </c>
      <c r="J141" s="72">
        <v>1000.73</v>
      </c>
      <c r="K141" s="72">
        <v>0</v>
      </c>
      <c r="L141" s="27">
        <v>43903</v>
      </c>
    </row>
    <row r="142" spans="5:12" x14ac:dyDescent="0.3">
      <c r="E142" s="46" t="s">
        <v>376</v>
      </c>
      <c r="F142" s="72">
        <v>2708.16</v>
      </c>
      <c r="G142" s="27">
        <v>43903.561180555553</v>
      </c>
      <c r="H142" s="27"/>
      <c r="I142" s="46" t="s">
        <v>148</v>
      </c>
      <c r="J142" s="72">
        <v>2708.16</v>
      </c>
      <c r="K142" s="72">
        <v>0</v>
      </c>
      <c r="L142" s="27">
        <v>43903</v>
      </c>
    </row>
    <row r="143" spans="5:12" x14ac:dyDescent="0.3">
      <c r="E143" s="46" t="s">
        <v>377</v>
      </c>
      <c r="F143" s="72">
        <v>320.92</v>
      </c>
      <c r="G143" s="27">
        <v>43903.563414351855</v>
      </c>
      <c r="H143" s="27"/>
      <c r="I143" s="46" t="s">
        <v>378</v>
      </c>
      <c r="J143" s="72">
        <v>320.92</v>
      </c>
      <c r="K143" s="72">
        <v>0</v>
      </c>
      <c r="L143" s="27">
        <v>43903</v>
      </c>
    </row>
    <row r="144" spans="5:12" x14ac:dyDescent="0.3">
      <c r="E144" s="46" t="s">
        <v>379</v>
      </c>
      <c r="F144" s="72">
        <v>1627.87</v>
      </c>
      <c r="G144" s="27">
        <v>43903.564965277779</v>
      </c>
      <c r="H144" s="27"/>
      <c r="I144" s="46" t="s">
        <v>153</v>
      </c>
      <c r="J144" s="72">
        <v>1627.87</v>
      </c>
      <c r="K144" s="72">
        <v>0</v>
      </c>
      <c r="L144" s="27">
        <v>43903</v>
      </c>
    </row>
    <row r="145" spans="5:12" x14ac:dyDescent="0.3">
      <c r="E145" s="46" t="s">
        <v>380</v>
      </c>
      <c r="F145" s="72">
        <v>43.98</v>
      </c>
      <c r="G145" s="27">
        <v>43903.56590277778</v>
      </c>
      <c r="H145" s="27"/>
      <c r="I145" s="46" t="s">
        <v>381</v>
      </c>
      <c r="J145" s="72">
        <v>43.98</v>
      </c>
      <c r="K145" s="72">
        <v>0</v>
      </c>
      <c r="L145" s="27">
        <v>43903</v>
      </c>
    </row>
    <row r="146" spans="5:12" x14ac:dyDescent="0.3">
      <c r="E146" s="46" t="s">
        <v>382</v>
      </c>
      <c r="F146" s="72">
        <v>52.99</v>
      </c>
      <c r="G146" s="27">
        <v>43903.566296296296</v>
      </c>
      <c r="H146" s="27"/>
      <c r="I146" s="46" t="s">
        <v>150</v>
      </c>
      <c r="J146" s="72">
        <v>52.99</v>
      </c>
      <c r="K146" s="72">
        <v>0</v>
      </c>
      <c r="L146" s="27">
        <v>43903</v>
      </c>
    </row>
    <row r="147" spans="5:12" x14ac:dyDescent="0.3">
      <c r="E147" s="46" t="s">
        <v>383</v>
      </c>
      <c r="F147" s="72">
        <v>1302.31</v>
      </c>
      <c r="G147" s="27">
        <v>43903.566666666666</v>
      </c>
      <c r="H147" s="27"/>
      <c r="I147" s="46" t="s">
        <v>384</v>
      </c>
      <c r="J147" s="72">
        <v>1302.31</v>
      </c>
      <c r="K147" s="72">
        <v>0</v>
      </c>
      <c r="L147" s="27">
        <v>43903</v>
      </c>
    </row>
    <row r="148" spans="5:12" x14ac:dyDescent="0.3">
      <c r="E148" s="46" t="s">
        <v>385</v>
      </c>
      <c r="F148" s="72">
        <v>331.49</v>
      </c>
      <c r="G148" s="27">
        <v>43903.567210648151</v>
      </c>
      <c r="H148" s="27"/>
      <c r="I148" s="46" t="s">
        <v>386</v>
      </c>
      <c r="J148" s="72">
        <v>331.49</v>
      </c>
      <c r="K148" s="72">
        <v>0</v>
      </c>
      <c r="L148" s="27">
        <v>43903</v>
      </c>
    </row>
    <row r="149" spans="5:12" x14ac:dyDescent="0.3">
      <c r="E149" s="46" t="s">
        <v>387</v>
      </c>
      <c r="F149" s="72">
        <v>0</v>
      </c>
      <c r="G149" s="27">
        <v>43906.641284722224</v>
      </c>
      <c r="H149" s="27"/>
      <c r="J149" s="72"/>
      <c r="K149" s="72"/>
      <c r="L149" s="27"/>
    </row>
    <row r="150" spans="5:12" x14ac:dyDescent="0.3">
      <c r="E150" s="46" t="s">
        <v>388</v>
      </c>
      <c r="F150" s="72">
        <v>0</v>
      </c>
      <c r="G150" s="27">
        <v>43906.641655092593</v>
      </c>
      <c r="H150" s="27"/>
      <c r="J150" s="72"/>
      <c r="K150" s="72"/>
      <c r="L150" s="27"/>
    </row>
    <row r="151" spans="5:12" x14ac:dyDescent="0.3">
      <c r="E151" s="46" t="s">
        <v>389</v>
      </c>
      <c r="F151" s="72">
        <v>0</v>
      </c>
      <c r="G151" s="27">
        <v>43906.642071759263</v>
      </c>
      <c r="H151" s="27"/>
      <c r="J151" s="72"/>
      <c r="K151" s="72"/>
      <c r="L151" s="27"/>
    </row>
    <row r="152" spans="5:12" x14ac:dyDescent="0.3">
      <c r="E152" s="46" t="s">
        <v>390</v>
      </c>
      <c r="F152" s="72">
        <v>0</v>
      </c>
      <c r="G152" s="27">
        <v>43906.642326388886</v>
      </c>
      <c r="H152" s="27"/>
      <c r="J152" s="72"/>
      <c r="K152" s="72"/>
      <c r="L152" s="27"/>
    </row>
    <row r="153" spans="5:12" x14ac:dyDescent="0.3">
      <c r="E153" s="46" t="s">
        <v>391</v>
      </c>
      <c r="F153" s="72">
        <v>0</v>
      </c>
      <c r="G153" s="27">
        <v>43906.669525462959</v>
      </c>
      <c r="H153" s="27"/>
      <c r="J153" s="72"/>
      <c r="K153" s="72"/>
      <c r="L153" s="27"/>
    </row>
    <row r="154" spans="5:12" x14ac:dyDescent="0.3">
      <c r="E154" s="46" t="s">
        <v>392</v>
      </c>
      <c r="F154" s="72">
        <v>7299.11</v>
      </c>
      <c r="G154" s="27">
        <v>43907.162581018521</v>
      </c>
      <c r="H154" s="27"/>
      <c r="I154" s="46" t="s">
        <v>393</v>
      </c>
      <c r="J154" s="72">
        <v>7299.11</v>
      </c>
      <c r="K154" s="72">
        <v>0</v>
      </c>
      <c r="L154" s="27">
        <v>43907</v>
      </c>
    </row>
    <row r="155" spans="5:12" x14ac:dyDescent="0.3">
      <c r="E155" s="46" t="s">
        <v>394</v>
      </c>
      <c r="F155" s="72">
        <v>0</v>
      </c>
      <c r="G155" s="27">
        <v>43907.453229166669</v>
      </c>
      <c r="H155" s="27"/>
      <c r="J155" s="72"/>
      <c r="K155" s="72"/>
      <c r="L155" s="27"/>
    </row>
    <row r="156" spans="5:12" x14ac:dyDescent="0.3">
      <c r="E156" s="46" t="s">
        <v>395</v>
      </c>
      <c r="F156" s="72">
        <v>0</v>
      </c>
      <c r="G156" s="27">
        <v>43907.453506944446</v>
      </c>
      <c r="H156" s="27"/>
      <c r="J156" s="72"/>
      <c r="K156" s="72"/>
      <c r="L156" s="27"/>
    </row>
    <row r="157" spans="5:12" x14ac:dyDescent="0.3">
      <c r="E157" s="46" t="s">
        <v>396</v>
      </c>
      <c r="F157" s="72">
        <v>0</v>
      </c>
      <c r="G157" s="27">
        <v>43907.453900462962</v>
      </c>
      <c r="H157" s="27"/>
      <c r="J157" s="72"/>
      <c r="K157" s="72"/>
      <c r="L157" s="27"/>
    </row>
    <row r="158" spans="5:12" x14ac:dyDescent="0.3">
      <c r="E158" s="46" t="s">
        <v>397</v>
      </c>
      <c r="F158" s="72">
        <v>0</v>
      </c>
      <c r="G158" s="27">
        <v>43907.459953703707</v>
      </c>
      <c r="H158" s="27"/>
      <c r="J158" s="72"/>
      <c r="K158" s="72"/>
      <c r="L158" s="27"/>
    </row>
    <row r="159" spans="5:12" x14ac:dyDescent="0.3">
      <c r="E159" s="46" t="s">
        <v>398</v>
      </c>
      <c r="F159" s="72">
        <v>1776.32</v>
      </c>
      <c r="G159" s="27">
        <v>43907.467152777775</v>
      </c>
      <c r="H159" s="27"/>
      <c r="I159" s="46" t="s">
        <v>144</v>
      </c>
      <c r="J159" s="72">
        <v>1776.32</v>
      </c>
      <c r="K159" s="72">
        <v>0</v>
      </c>
      <c r="L159" s="27">
        <v>43907</v>
      </c>
    </row>
    <row r="160" spans="5:12" x14ac:dyDescent="0.3">
      <c r="E160" s="46" t="s">
        <v>399</v>
      </c>
      <c r="F160" s="72">
        <v>1978.54</v>
      </c>
      <c r="G160" s="27">
        <v>43907.467430555553</v>
      </c>
      <c r="H160" s="27"/>
      <c r="I160" s="46" t="s">
        <v>146</v>
      </c>
      <c r="J160" s="72">
        <v>1978.54</v>
      </c>
      <c r="K160" s="72">
        <v>0</v>
      </c>
      <c r="L160" s="27">
        <v>43907</v>
      </c>
    </row>
    <row r="161" spans="5:12" x14ac:dyDescent="0.3">
      <c r="E161" s="46" t="s">
        <v>400</v>
      </c>
      <c r="F161" s="72">
        <v>2465.6799999999998</v>
      </c>
      <c r="G161" s="27">
        <v>43907.467731481483</v>
      </c>
      <c r="H161" s="27"/>
      <c r="I161" s="46" t="s">
        <v>148</v>
      </c>
      <c r="J161" s="72">
        <v>2465.6799999999998</v>
      </c>
      <c r="K161" s="72">
        <v>0</v>
      </c>
      <c r="L161" s="27">
        <v>43907</v>
      </c>
    </row>
    <row r="162" spans="5:12" x14ac:dyDescent="0.3">
      <c r="E162" s="46" t="s">
        <v>401</v>
      </c>
      <c r="F162" s="72">
        <v>2801.67</v>
      </c>
      <c r="G162" s="27">
        <v>43907.499618055554</v>
      </c>
      <c r="H162" s="27"/>
      <c r="I162" s="46" t="s">
        <v>153</v>
      </c>
      <c r="J162" s="72">
        <v>2801.67</v>
      </c>
      <c r="K162" s="72">
        <v>0</v>
      </c>
      <c r="L162" s="27">
        <v>43907</v>
      </c>
    </row>
    <row r="163" spans="5:12" x14ac:dyDescent="0.3">
      <c r="E163" s="46" t="s">
        <v>402</v>
      </c>
      <c r="F163" s="72">
        <v>207.88</v>
      </c>
      <c r="G163" s="27">
        <v>43907.499907407408</v>
      </c>
      <c r="H163" s="27"/>
      <c r="I163" s="46" t="s">
        <v>150</v>
      </c>
      <c r="J163" s="72">
        <v>207.88</v>
      </c>
      <c r="K163" s="72">
        <v>0</v>
      </c>
      <c r="L163" s="27">
        <v>43907</v>
      </c>
    </row>
    <row r="164" spans="5:12" x14ac:dyDescent="0.3">
      <c r="E164" s="46" t="s">
        <v>403</v>
      </c>
      <c r="F164" s="72">
        <v>5176.79</v>
      </c>
      <c r="G164" s="27">
        <v>43907.587476851855</v>
      </c>
      <c r="H164" s="27"/>
      <c r="I164" s="46" t="s">
        <v>404</v>
      </c>
      <c r="J164" s="72">
        <v>5176.79</v>
      </c>
      <c r="K164" s="72">
        <v>0</v>
      </c>
      <c r="L164" s="27">
        <v>43907</v>
      </c>
    </row>
    <row r="165" spans="5:12" x14ac:dyDescent="0.3">
      <c r="E165" s="46" t="s">
        <v>405</v>
      </c>
      <c r="F165" s="72">
        <v>550</v>
      </c>
      <c r="G165" s="27">
        <v>43908.161898148152</v>
      </c>
      <c r="H165" s="27"/>
      <c r="I165" s="46" t="s">
        <v>406</v>
      </c>
      <c r="J165" s="72">
        <v>550</v>
      </c>
      <c r="K165" s="72">
        <v>0</v>
      </c>
      <c r="L165" s="27">
        <v>43908</v>
      </c>
    </row>
    <row r="166" spans="5:12" x14ac:dyDescent="0.3">
      <c r="E166" s="46" t="s">
        <v>407</v>
      </c>
      <c r="F166" s="72">
        <v>3938.9</v>
      </c>
      <c r="G166" s="27">
        <v>43908.594050925924</v>
      </c>
      <c r="H166" s="27"/>
      <c r="I166" s="46" t="s">
        <v>408</v>
      </c>
      <c r="J166" s="72">
        <v>3938.9</v>
      </c>
      <c r="K166" s="72">
        <v>0</v>
      </c>
      <c r="L166" s="27">
        <v>43908</v>
      </c>
    </row>
    <row r="167" spans="5:12" x14ac:dyDescent="0.3">
      <c r="E167" s="46" t="s">
        <v>409</v>
      </c>
      <c r="F167" s="72">
        <v>2630.91</v>
      </c>
      <c r="G167" s="27">
        <v>43908.636481481481</v>
      </c>
      <c r="H167" s="27"/>
      <c r="I167" s="46" t="s">
        <v>410</v>
      </c>
      <c r="J167" s="72">
        <v>2630.91</v>
      </c>
      <c r="K167" s="72">
        <v>27</v>
      </c>
      <c r="L167" s="27">
        <v>43908</v>
      </c>
    </row>
    <row r="168" spans="5:12" x14ac:dyDescent="0.3">
      <c r="E168" s="46" t="s">
        <v>411</v>
      </c>
      <c r="F168" s="72">
        <v>1320.94</v>
      </c>
      <c r="G168" s="27">
        <v>43908.732291666667</v>
      </c>
      <c r="H168" s="27"/>
      <c r="I168" s="46" t="s">
        <v>412</v>
      </c>
      <c r="J168" s="72">
        <v>1320.94</v>
      </c>
      <c r="K168" s="72">
        <v>0</v>
      </c>
      <c r="L168" s="27">
        <v>43908</v>
      </c>
    </row>
    <row r="169" spans="5:12" x14ac:dyDescent="0.3">
      <c r="E169" s="46" t="s">
        <v>413</v>
      </c>
      <c r="F169" s="72">
        <v>7824.38</v>
      </c>
      <c r="G169" s="27">
        <v>43908.733460648145</v>
      </c>
      <c r="H169" s="27"/>
      <c r="I169" s="46" t="s">
        <v>414</v>
      </c>
      <c r="J169" s="72">
        <v>7824.38</v>
      </c>
      <c r="K169" s="72">
        <v>0</v>
      </c>
      <c r="L169" s="27">
        <v>43908</v>
      </c>
    </row>
    <row r="170" spans="5:12" x14ac:dyDescent="0.3">
      <c r="E170" s="46" t="s">
        <v>415</v>
      </c>
      <c r="F170" s="72">
        <v>2689.15</v>
      </c>
      <c r="G170" s="27">
        <v>43913.416770833333</v>
      </c>
      <c r="H170" s="27"/>
      <c r="I170" s="46" t="s">
        <v>144</v>
      </c>
      <c r="J170" s="72">
        <v>2689.15</v>
      </c>
      <c r="K170" s="72">
        <v>0</v>
      </c>
      <c r="L170" s="27">
        <v>43913</v>
      </c>
    </row>
    <row r="171" spans="5:12" x14ac:dyDescent="0.3">
      <c r="E171" s="46" t="s">
        <v>416</v>
      </c>
      <c r="F171" s="72">
        <v>2460.4499999999998</v>
      </c>
      <c r="G171" s="27">
        <v>43913.417581018519</v>
      </c>
      <c r="H171" s="27"/>
      <c r="I171" s="46" t="s">
        <v>146</v>
      </c>
      <c r="J171" s="72">
        <v>2460.4499999999998</v>
      </c>
      <c r="K171" s="72">
        <v>0</v>
      </c>
      <c r="L171" s="27">
        <v>43913</v>
      </c>
    </row>
    <row r="172" spans="5:12" x14ac:dyDescent="0.3">
      <c r="E172" s="46" t="s">
        <v>417</v>
      </c>
      <c r="F172" s="72">
        <v>429.84</v>
      </c>
      <c r="G172" s="27">
        <v>43913.418564814812</v>
      </c>
      <c r="H172" s="27"/>
      <c r="I172" s="46" t="s">
        <v>252</v>
      </c>
      <c r="J172" s="72">
        <v>429.84</v>
      </c>
      <c r="K172" s="72">
        <v>0</v>
      </c>
      <c r="L172" s="27">
        <v>43913</v>
      </c>
    </row>
    <row r="173" spans="5:12" x14ac:dyDescent="0.3">
      <c r="E173" s="46" t="s">
        <v>418</v>
      </c>
      <c r="F173" s="72">
        <v>370.94</v>
      </c>
      <c r="G173" s="27">
        <v>43913.41946759259</v>
      </c>
      <c r="H173" s="27"/>
      <c r="I173" s="46" t="s">
        <v>250</v>
      </c>
      <c r="J173" s="72">
        <v>370.94</v>
      </c>
      <c r="K173" s="72">
        <v>0</v>
      </c>
      <c r="L173" s="27">
        <v>43913</v>
      </c>
    </row>
    <row r="174" spans="5:12" x14ac:dyDescent="0.3">
      <c r="E174" s="46" t="s">
        <v>419</v>
      </c>
      <c r="F174" s="72">
        <v>166.38</v>
      </c>
      <c r="G174" s="27">
        <v>43913.439375000002</v>
      </c>
      <c r="H174" s="27"/>
      <c r="I174" s="46" t="s">
        <v>321</v>
      </c>
      <c r="J174" s="72">
        <v>166.38</v>
      </c>
      <c r="K174" s="72">
        <v>0</v>
      </c>
      <c r="L174" s="27">
        <v>43913</v>
      </c>
    </row>
    <row r="175" spans="5:12" x14ac:dyDescent="0.3">
      <c r="E175" s="46" t="s">
        <v>420</v>
      </c>
      <c r="F175" s="72">
        <v>168.75</v>
      </c>
      <c r="G175" s="27">
        <v>43913.439641203702</v>
      </c>
      <c r="H175" s="27"/>
      <c r="I175" s="46" t="s">
        <v>306</v>
      </c>
      <c r="J175" s="72">
        <v>168.75</v>
      </c>
      <c r="K175" s="72">
        <v>0</v>
      </c>
      <c r="L175" s="27">
        <v>43913</v>
      </c>
    </row>
    <row r="176" spans="5:12" x14ac:dyDescent="0.3">
      <c r="E176" s="46" t="s">
        <v>421</v>
      </c>
      <c r="F176" s="72">
        <v>110.91</v>
      </c>
      <c r="G176" s="27">
        <v>43913.440000000002</v>
      </c>
      <c r="H176" s="27"/>
      <c r="I176" s="46" t="s">
        <v>422</v>
      </c>
      <c r="J176" s="72">
        <v>110.91</v>
      </c>
      <c r="K176" s="72">
        <v>0</v>
      </c>
      <c r="L176" s="27">
        <v>43913</v>
      </c>
    </row>
    <row r="177" spans="5:12" x14ac:dyDescent="0.3">
      <c r="E177" s="46" t="s">
        <v>423</v>
      </c>
      <c r="F177" s="72">
        <v>120.88</v>
      </c>
      <c r="G177" s="27">
        <v>43913.44027777778</v>
      </c>
      <c r="H177" s="27"/>
      <c r="I177" s="46" t="s">
        <v>424</v>
      </c>
      <c r="J177" s="72">
        <v>120.88</v>
      </c>
      <c r="K177" s="72">
        <v>0</v>
      </c>
      <c r="L177" s="27">
        <v>43913</v>
      </c>
    </row>
    <row r="178" spans="5:12" x14ac:dyDescent="0.3">
      <c r="E178" s="46" t="s">
        <v>425</v>
      </c>
      <c r="F178" s="72">
        <v>397.24</v>
      </c>
      <c r="G178" s="27">
        <v>43913.440833333334</v>
      </c>
      <c r="H178" s="27"/>
      <c r="I178" s="46" t="s">
        <v>426</v>
      </c>
      <c r="J178" s="72">
        <v>397.24</v>
      </c>
      <c r="K178" s="72">
        <v>0</v>
      </c>
      <c r="L178" s="27">
        <v>43913</v>
      </c>
    </row>
    <row r="179" spans="5:12" x14ac:dyDescent="0.3">
      <c r="E179" s="46" t="s">
        <v>427</v>
      </c>
      <c r="F179" s="72">
        <v>423.56</v>
      </c>
      <c r="G179" s="27">
        <v>43913.446736111109</v>
      </c>
      <c r="H179" s="27"/>
      <c r="I179" s="46" t="s">
        <v>428</v>
      </c>
      <c r="J179" s="72">
        <v>423.56</v>
      </c>
      <c r="K179" s="72">
        <v>0</v>
      </c>
      <c r="L179" s="27">
        <v>43913</v>
      </c>
    </row>
    <row r="180" spans="5:12" x14ac:dyDescent="0.3">
      <c r="E180" s="46" t="s">
        <v>429</v>
      </c>
      <c r="F180" s="72">
        <v>316.91000000000003</v>
      </c>
      <c r="G180" s="27">
        <v>43913.447222222225</v>
      </c>
      <c r="H180" s="27"/>
      <c r="I180" s="46" t="s">
        <v>430</v>
      </c>
      <c r="J180" s="72">
        <v>316.91000000000003</v>
      </c>
      <c r="K180" s="72">
        <v>146</v>
      </c>
      <c r="L180" s="27">
        <v>43913</v>
      </c>
    </row>
    <row r="181" spans="5:12" x14ac:dyDescent="0.3">
      <c r="E181" s="46" t="s">
        <v>431</v>
      </c>
      <c r="F181" s="72">
        <v>77.97</v>
      </c>
      <c r="G181" s="27">
        <v>43913.44902777778</v>
      </c>
      <c r="H181" s="27"/>
      <c r="I181" s="46" t="s">
        <v>432</v>
      </c>
      <c r="J181" s="72">
        <v>77.97</v>
      </c>
      <c r="K181" s="72">
        <v>0</v>
      </c>
      <c r="L181" s="27">
        <v>43913</v>
      </c>
    </row>
    <row r="182" spans="5:12" x14ac:dyDescent="0.3">
      <c r="E182" s="46" t="s">
        <v>433</v>
      </c>
      <c r="F182" s="72">
        <v>4372.8999999999996</v>
      </c>
      <c r="G182" s="27">
        <v>43914.162418981483</v>
      </c>
      <c r="H182" s="27"/>
      <c r="I182" s="46" t="s">
        <v>434</v>
      </c>
      <c r="J182" s="72">
        <v>4372.8999999999996</v>
      </c>
      <c r="K182" s="72">
        <v>0</v>
      </c>
      <c r="L182" s="27">
        <v>43914</v>
      </c>
    </row>
    <row r="183" spans="5:12" x14ac:dyDescent="0.3">
      <c r="E183" s="46" t="s">
        <v>435</v>
      </c>
      <c r="F183" s="72">
        <v>351.25</v>
      </c>
      <c r="G183" s="27">
        <v>43917.662199074075</v>
      </c>
      <c r="H183" s="27"/>
      <c r="I183" s="46" t="s">
        <v>436</v>
      </c>
      <c r="J183" s="72">
        <v>351.25</v>
      </c>
      <c r="K183" s="72">
        <v>0</v>
      </c>
      <c r="L183" s="27">
        <v>43917</v>
      </c>
    </row>
    <row r="184" spans="5:12" x14ac:dyDescent="0.3">
      <c r="E184" s="46" t="s">
        <v>437</v>
      </c>
      <c r="F184" s="72">
        <v>975</v>
      </c>
      <c r="G184" s="27">
        <v>43920.16196759259</v>
      </c>
      <c r="H184" s="27"/>
      <c r="I184" s="46" t="s">
        <v>438</v>
      </c>
      <c r="J184" s="72">
        <v>975</v>
      </c>
      <c r="K184" s="72">
        <v>0</v>
      </c>
      <c r="L184" s="27">
        <v>43920</v>
      </c>
    </row>
    <row r="185" spans="5:12" x14ac:dyDescent="0.3">
      <c r="E185" s="46" t="s">
        <v>439</v>
      </c>
      <c r="F185" s="72">
        <v>1881.18</v>
      </c>
      <c r="G185" s="27">
        <v>43920.449618055558</v>
      </c>
      <c r="H185" s="27"/>
      <c r="I185" s="46" t="s">
        <v>144</v>
      </c>
      <c r="J185" s="72">
        <v>1881.18</v>
      </c>
      <c r="K185" s="72">
        <v>0</v>
      </c>
      <c r="L185" s="27">
        <v>43920</v>
      </c>
    </row>
    <row r="186" spans="5:12" x14ac:dyDescent="0.3">
      <c r="E186" s="46" t="s">
        <v>440</v>
      </c>
      <c r="F186" s="72">
        <v>1906.42</v>
      </c>
      <c r="G186" s="27">
        <v>43920.449988425928</v>
      </c>
      <c r="H186" s="27"/>
      <c r="I186" s="46" t="s">
        <v>146</v>
      </c>
      <c r="J186" s="72">
        <v>1906.42</v>
      </c>
      <c r="K186" s="72">
        <v>0</v>
      </c>
      <c r="L186" s="27">
        <v>43920</v>
      </c>
    </row>
    <row r="187" spans="5:12" x14ac:dyDescent="0.3">
      <c r="E187" s="46" t="s">
        <v>441</v>
      </c>
      <c r="F187" s="72">
        <v>371.77</v>
      </c>
      <c r="G187" s="27">
        <v>43920.450671296298</v>
      </c>
      <c r="H187" s="27"/>
      <c r="I187" s="46" t="s">
        <v>442</v>
      </c>
      <c r="J187" s="72">
        <v>371.77</v>
      </c>
      <c r="K187" s="72">
        <v>0</v>
      </c>
      <c r="L187" s="27">
        <v>43920</v>
      </c>
    </row>
    <row r="188" spans="5:12" x14ac:dyDescent="0.3">
      <c r="E188" s="46" t="s">
        <v>443</v>
      </c>
      <c r="F188" s="72">
        <v>3209.54</v>
      </c>
      <c r="G188" s="27">
        <v>43920.45175925926</v>
      </c>
      <c r="H188" s="27"/>
      <c r="I188" s="46" t="s">
        <v>148</v>
      </c>
      <c r="J188" s="72">
        <v>3209.54</v>
      </c>
      <c r="K188" s="72">
        <v>0</v>
      </c>
      <c r="L188" s="27">
        <v>43920</v>
      </c>
    </row>
    <row r="189" spans="5:12" x14ac:dyDescent="0.3">
      <c r="E189" s="46" t="s">
        <v>444</v>
      </c>
      <c r="F189" s="72">
        <v>4230.1400000000003</v>
      </c>
      <c r="G189" s="27">
        <v>43920.453703703701</v>
      </c>
      <c r="H189" s="27"/>
      <c r="I189" s="46" t="s">
        <v>153</v>
      </c>
      <c r="J189" s="72">
        <v>4230.1400000000003</v>
      </c>
      <c r="K189" s="72">
        <v>0</v>
      </c>
      <c r="L189" s="27">
        <v>43920</v>
      </c>
    </row>
    <row r="190" spans="5:12" x14ac:dyDescent="0.3">
      <c r="E190" s="46" t="s">
        <v>445</v>
      </c>
      <c r="F190" s="72">
        <v>539.79999999999995</v>
      </c>
      <c r="G190" s="27">
        <v>43920.454907407409</v>
      </c>
      <c r="H190" s="27"/>
      <c r="I190" s="46" t="s">
        <v>150</v>
      </c>
      <c r="J190" s="72">
        <v>539.79999999999995</v>
      </c>
      <c r="K190" s="72">
        <v>0</v>
      </c>
      <c r="L190" s="27">
        <v>43920</v>
      </c>
    </row>
    <row r="191" spans="5:12" x14ac:dyDescent="0.3">
      <c r="E191" s="46" t="s">
        <v>446</v>
      </c>
      <c r="F191" s="72">
        <v>304.42</v>
      </c>
      <c r="G191" s="27">
        <v>43920.455543981479</v>
      </c>
      <c r="H191" s="27"/>
      <c r="I191" s="46" t="s">
        <v>447</v>
      </c>
      <c r="J191" s="72">
        <v>304.42</v>
      </c>
      <c r="K191" s="72">
        <v>0</v>
      </c>
      <c r="L191" s="27">
        <v>43920</v>
      </c>
    </row>
    <row r="192" spans="5:12" x14ac:dyDescent="0.3">
      <c r="E192" s="46" t="s">
        <v>448</v>
      </c>
      <c r="F192" s="72">
        <v>341.95</v>
      </c>
      <c r="G192" s="27">
        <v>43920.45585648148</v>
      </c>
      <c r="H192" s="27"/>
      <c r="I192" s="46" t="s">
        <v>449</v>
      </c>
      <c r="J192" s="72">
        <v>341.95</v>
      </c>
      <c r="K192" s="72">
        <v>19.989999999999998</v>
      </c>
      <c r="L192" s="27">
        <v>43920</v>
      </c>
    </row>
    <row r="193" spans="5:12" x14ac:dyDescent="0.3">
      <c r="E193" s="46" t="s">
        <v>450</v>
      </c>
      <c r="F193" s="72">
        <v>924.11</v>
      </c>
      <c r="G193" s="27">
        <v>43921.162523148145</v>
      </c>
      <c r="H193" s="27"/>
      <c r="I193" s="46" t="s">
        <v>451</v>
      </c>
      <c r="J193" s="72">
        <v>924.11</v>
      </c>
      <c r="K193" s="72">
        <v>0</v>
      </c>
      <c r="L193" s="27">
        <v>43921</v>
      </c>
    </row>
    <row r="194" spans="5:12" x14ac:dyDescent="0.3">
      <c r="E194" s="46" t="s">
        <v>452</v>
      </c>
      <c r="F194" s="72">
        <v>2633.69</v>
      </c>
      <c r="G194" s="27">
        <v>43922.952581018515</v>
      </c>
      <c r="H194" s="27"/>
      <c r="I194" s="46" t="s">
        <v>148</v>
      </c>
      <c r="J194" s="72">
        <v>2633.69</v>
      </c>
      <c r="K194" s="72">
        <v>0</v>
      </c>
      <c r="L194" s="27">
        <v>43922</v>
      </c>
    </row>
    <row r="195" spans="5:12" x14ac:dyDescent="0.3">
      <c r="E195" s="46" t="s">
        <v>453</v>
      </c>
      <c r="F195" s="72">
        <v>119.94</v>
      </c>
      <c r="G195" s="27">
        <v>43922.9531712963</v>
      </c>
      <c r="H195" s="27"/>
      <c r="I195" s="46" t="s">
        <v>454</v>
      </c>
      <c r="J195" s="72">
        <v>119.94</v>
      </c>
      <c r="K195" s="72">
        <v>0</v>
      </c>
      <c r="L195" s="27">
        <v>43922</v>
      </c>
    </row>
    <row r="196" spans="5:12" x14ac:dyDescent="0.3">
      <c r="E196" s="46" t="s">
        <v>455</v>
      </c>
      <c r="F196" s="72">
        <v>10104.9</v>
      </c>
      <c r="G196" s="27">
        <v>43922.955787037034</v>
      </c>
      <c r="H196" s="27"/>
      <c r="I196" s="46" t="s">
        <v>153</v>
      </c>
      <c r="J196" s="72">
        <v>10104.9</v>
      </c>
      <c r="K196" s="72">
        <v>0</v>
      </c>
      <c r="L196" s="27">
        <v>43922</v>
      </c>
    </row>
    <row r="197" spans="5:12" x14ac:dyDescent="0.3">
      <c r="E197" s="46" t="s">
        <v>456</v>
      </c>
      <c r="F197" s="72">
        <v>123.92</v>
      </c>
      <c r="G197" s="27">
        <v>43922.957303240742</v>
      </c>
      <c r="H197" s="27"/>
      <c r="I197" s="46" t="s">
        <v>150</v>
      </c>
      <c r="J197" s="72">
        <v>123.92</v>
      </c>
      <c r="K197" s="72">
        <v>0</v>
      </c>
      <c r="L197" s="27">
        <v>43922</v>
      </c>
    </row>
    <row r="198" spans="5:12" x14ac:dyDescent="0.3">
      <c r="E198" s="46" t="s">
        <v>457</v>
      </c>
      <c r="F198" s="72">
        <v>6367.84</v>
      </c>
      <c r="G198" s="27">
        <v>43922.958067129628</v>
      </c>
      <c r="H198" s="27"/>
      <c r="I198" s="46" t="s">
        <v>166</v>
      </c>
      <c r="J198" s="72">
        <v>6367.84</v>
      </c>
      <c r="K198" s="72">
        <v>0</v>
      </c>
      <c r="L198" s="27">
        <v>43922</v>
      </c>
    </row>
    <row r="199" spans="5:12" x14ac:dyDescent="0.3">
      <c r="E199" s="46" t="s">
        <v>458</v>
      </c>
      <c r="F199" s="72">
        <v>174</v>
      </c>
      <c r="G199" s="27">
        <v>43922.97420138889</v>
      </c>
      <c r="H199" s="27"/>
      <c r="I199" s="46" t="s">
        <v>459</v>
      </c>
      <c r="J199" s="72">
        <v>174</v>
      </c>
      <c r="K199" s="72">
        <v>0</v>
      </c>
      <c r="L199" s="27">
        <v>43922</v>
      </c>
    </row>
    <row r="200" spans="5:12" x14ac:dyDescent="0.3">
      <c r="E200" s="46" t="s">
        <v>460</v>
      </c>
      <c r="F200" s="72">
        <v>99.9</v>
      </c>
      <c r="G200" s="27">
        <v>43923.566030092596</v>
      </c>
      <c r="H200" s="27"/>
      <c r="I200" s="46" t="s">
        <v>459</v>
      </c>
      <c r="J200" s="72">
        <v>99.9</v>
      </c>
      <c r="K200" s="72">
        <v>47.95</v>
      </c>
      <c r="L200" s="27">
        <v>43923</v>
      </c>
    </row>
    <row r="201" spans="5:12" x14ac:dyDescent="0.3">
      <c r="E201" s="46" t="s">
        <v>482</v>
      </c>
      <c r="F201" s="72">
        <v>54.17</v>
      </c>
      <c r="G201" s="27">
        <v>43927.365057870367</v>
      </c>
      <c r="H201" s="27"/>
      <c r="I201" s="46" t="s">
        <v>483</v>
      </c>
      <c r="J201" s="72">
        <v>54.17</v>
      </c>
      <c r="K201" s="72">
        <v>0</v>
      </c>
      <c r="L201" s="27">
        <v>43927</v>
      </c>
    </row>
    <row r="202" spans="5:12" x14ac:dyDescent="0.3">
      <c r="E202" s="46" t="s">
        <v>484</v>
      </c>
      <c r="F202" s="72">
        <v>2253.21</v>
      </c>
      <c r="G202" s="27">
        <v>43927.631354166668</v>
      </c>
      <c r="H202" s="27"/>
      <c r="I202" s="46" t="s">
        <v>144</v>
      </c>
      <c r="J202" s="72">
        <v>2253.21</v>
      </c>
      <c r="K202" s="72">
        <v>0</v>
      </c>
      <c r="L202" s="27">
        <v>43927</v>
      </c>
    </row>
    <row r="203" spans="5:12" x14ac:dyDescent="0.3">
      <c r="E203" s="46" t="s">
        <v>485</v>
      </c>
      <c r="F203" s="72">
        <v>7282.24</v>
      </c>
      <c r="G203" s="27">
        <v>43927.631689814814</v>
      </c>
      <c r="H203" s="27"/>
      <c r="I203" s="46" t="s">
        <v>146</v>
      </c>
      <c r="J203" s="72">
        <v>7282.24</v>
      </c>
      <c r="K203" s="72">
        <v>0</v>
      </c>
      <c r="L203" s="27">
        <v>43927</v>
      </c>
    </row>
    <row r="204" spans="5:12" x14ac:dyDescent="0.3">
      <c r="E204" s="46" t="s">
        <v>486</v>
      </c>
      <c r="F204" s="72">
        <v>3548.43</v>
      </c>
      <c r="G204" s="27">
        <v>43928.162812499999</v>
      </c>
      <c r="H204" s="27"/>
      <c r="I204" s="46" t="s">
        <v>487</v>
      </c>
      <c r="J204" s="72">
        <v>3548.43</v>
      </c>
      <c r="K204" s="72">
        <v>0</v>
      </c>
      <c r="L204" s="27">
        <v>43928</v>
      </c>
    </row>
    <row r="205" spans="5:12" x14ac:dyDescent="0.3">
      <c r="E205" s="46" t="s">
        <v>488</v>
      </c>
      <c r="F205" s="72">
        <v>975</v>
      </c>
      <c r="G205" s="27">
        <v>43934.16201388889</v>
      </c>
      <c r="H205" s="27"/>
      <c r="I205" s="46" t="s">
        <v>489</v>
      </c>
      <c r="J205" s="72">
        <v>975</v>
      </c>
      <c r="K205" s="72">
        <v>0</v>
      </c>
      <c r="L205" s="27">
        <v>43934</v>
      </c>
    </row>
    <row r="206" spans="5:12" x14ac:dyDescent="0.3">
      <c r="E206" s="46" t="s">
        <v>490</v>
      </c>
      <c r="F206" s="72">
        <v>3727.38</v>
      </c>
      <c r="G206" s="27">
        <v>43935.16238425926</v>
      </c>
      <c r="H206" s="27"/>
      <c r="I206" s="46" t="s">
        <v>491</v>
      </c>
      <c r="J206" s="72">
        <v>3727.38</v>
      </c>
      <c r="K206" s="72">
        <v>0</v>
      </c>
      <c r="L206" s="27">
        <v>43935</v>
      </c>
    </row>
    <row r="207" spans="5:12" x14ac:dyDescent="0.3">
      <c r="E207" s="46" t="s">
        <v>492</v>
      </c>
      <c r="F207" s="72">
        <v>2027.77</v>
      </c>
      <c r="G207" s="27">
        <v>43937.576469907406</v>
      </c>
      <c r="H207" s="27"/>
      <c r="I207" s="46" t="s">
        <v>144</v>
      </c>
      <c r="J207" s="72">
        <v>2027.77</v>
      </c>
      <c r="K207" s="72">
        <v>0</v>
      </c>
      <c r="L207" s="27">
        <v>43937</v>
      </c>
    </row>
    <row r="208" spans="5:12" x14ac:dyDescent="0.3">
      <c r="E208" s="46" t="s">
        <v>493</v>
      </c>
      <c r="F208" s="72">
        <v>1582.64</v>
      </c>
      <c r="G208" s="27">
        <v>43937.576736111114</v>
      </c>
      <c r="H208" s="27"/>
      <c r="I208" s="46" t="s">
        <v>146</v>
      </c>
      <c r="J208" s="72">
        <v>1582.64</v>
      </c>
      <c r="K208" s="72">
        <v>0</v>
      </c>
      <c r="L208" s="27">
        <v>43937</v>
      </c>
    </row>
    <row r="209" spans="5:12" x14ac:dyDescent="0.3">
      <c r="E209" s="46" t="s">
        <v>494</v>
      </c>
      <c r="F209" s="72">
        <v>2406.31</v>
      </c>
      <c r="G209" s="27">
        <v>43937.577569444446</v>
      </c>
      <c r="H209" s="27"/>
      <c r="I209" s="46" t="s">
        <v>495</v>
      </c>
      <c r="J209" s="72">
        <v>2406.31</v>
      </c>
      <c r="K209" s="72">
        <v>25.99</v>
      </c>
      <c r="L209" s="27">
        <v>43937</v>
      </c>
    </row>
    <row r="210" spans="5:12" x14ac:dyDescent="0.3">
      <c r="E210" s="46" t="s">
        <v>496</v>
      </c>
      <c r="F210" s="72">
        <v>4858.5600000000004</v>
      </c>
      <c r="G210" s="27">
        <v>43937.5784375</v>
      </c>
      <c r="H210" s="27"/>
      <c r="I210" s="46" t="s">
        <v>148</v>
      </c>
      <c r="J210" s="72">
        <v>4858.5600000000004</v>
      </c>
      <c r="K210" s="72">
        <v>0</v>
      </c>
      <c r="L210" s="27">
        <v>43937</v>
      </c>
    </row>
    <row r="211" spans="5:12" x14ac:dyDescent="0.3">
      <c r="E211" s="46" t="s">
        <v>497</v>
      </c>
      <c r="F211" s="72">
        <v>334.41</v>
      </c>
      <c r="G211" s="27">
        <v>43937.579687500001</v>
      </c>
      <c r="H211" s="27"/>
      <c r="I211" s="46" t="s">
        <v>150</v>
      </c>
      <c r="J211" s="72">
        <v>334.41</v>
      </c>
      <c r="K211" s="72">
        <v>0</v>
      </c>
      <c r="L211" s="27">
        <v>43937</v>
      </c>
    </row>
    <row r="212" spans="5:12" x14ac:dyDescent="0.3">
      <c r="E212" s="46" t="s">
        <v>498</v>
      </c>
      <c r="F212" s="72">
        <v>1069.24</v>
      </c>
      <c r="G212" s="27">
        <v>43937.614502314813</v>
      </c>
      <c r="H212" s="27"/>
      <c r="I212" s="46" t="s">
        <v>499</v>
      </c>
      <c r="J212" s="72">
        <v>1069.24</v>
      </c>
      <c r="K212" s="72">
        <v>0</v>
      </c>
      <c r="L212" s="27">
        <v>43937</v>
      </c>
    </row>
    <row r="213" spans="5:12" x14ac:dyDescent="0.3">
      <c r="E213" s="46" t="s">
        <v>500</v>
      </c>
      <c r="F213" s="72">
        <v>8759.33</v>
      </c>
      <c r="G213" s="27">
        <v>43937.635509259257</v>
      </c>
      <c r="H213" s="27"/>
      <c r="I213" s="46" t="s">
        <v>501</v>
      </c>
      <c r="J213" s="72">
        <v>8759.33</v>
      </c>
      <c r="K213" s="72">
        <v>0</v>
      </c>
      <c r="L213" s="27">
        <v>43937</v>
      </c>
    </row>
    <row r="214" spans="5:12" x14ac:dyDescent="0.3">
      <c r="E214" s="46" t="s">
        <v>502</v>
      </c>
      <c r="F214" s="72">
        <v>3000</v>
      </c>
      <c r="G214" s="27">
        <v>43937.687534722223</v>
      </c>
      <c r="H214" s="27"/>
      <c r="I214" s="46" t="s">
        <v>501</v>
      </c>
      <c r="J214" s="72">
        <v>3000</v>
      </c>
      <c r="K214" s="72">
        <v>0</v>
      </c>
      <c r="L214" s="27">
        <v>43937</v>
      </c>
    </row>
    <row r="215" spans="5:12" x14ac:dyDescent="0.3">
      <c r="E215" s="46" t="s">
        <v>503</v>
      </c>
      <c r="F215" s="72">
        <v>4038.89</v>
      </c>
      <c r="G215" s="27">
        <v>43942.163564814815</v>
      </c>
      <c r="H215" s="27"/>
      <c r="I215" s="46" t="s">
        <v>504</v>
      </c>
      <c r="J215" s="72">
        <v>4038.89</v>
      </c>
      <c r="K215" s="72">
        <v>0</v>
      </c>
      <c r="L215" s="27">
        <v>43942</v>
      </c>
    </row>
    <row r="216" spans="5:12" x14ac:dyDescent="0.3">
      <c r="E216" s="46" t="s">
        <v>505</v>
      </c>
      <c r="F216" s="72">
        <v>60</v>
      </c>
      <c r="G216" s="27">
        <v>43942.163599537038</v>
      </c>
      <c r="H216" s="27"/>
      <c r="I216" s="46" t="s">
        <v>504</v>
      </c>
      <c r="J216" s="72">
        <v>60</v>
      </c>
      <c r="K216" s="72">
        <v>0</v>
      </c>
      <c r="L216" s="27">
        <v>43942</v>
      </c>
    </row>
    <row r="217" spans="5:12" x14ac:dyDescent="0.3">
      <c r="E217" s="46" t="s">
        <v>506</v>
      </c>
      <c r="F217" s="72">
        <v>19.989999999999998</v>
      </c>
      <c r="G217" s="27">
        <v>43944.161932870367</v>
      </c>
      <c r="H217" s="27"/>
      <c r="I217" s="46" t="s">
        <v>507</v>
      </c>
      <c r="J217" s="72">
        <v>19.989999999999998</v>
      </c>
      <c r="K217" s="72">
        <v>0</v>
      </c>
      <c r="L217" s="27">
        <v>43944</v>
      </c>
    </row>
    <row r="218" spans="5:12" x14ac:dyDescent="0.3">
      <c r="E218" s="46" t="s">
        <v>508</v>
      </c>
      <c r="F218" s="72">
        <v>27</v>
      </c>
      <c r="G218" s="27">
        <v>43944.161932870367</v>
      </c>
      <c r="H218" s="27"/>
      <c r="I218" s="46" t="s">
        <v>507</v>
      </c>
      <c r="J218" s="72">
        <v>27</v>
      </c>
      <c r="K218" s="72">
        <v>0</v>
      </c>
      <c r="L218" s="27">
        <v>43944</v>
      </c>
    </row>
    <row r="219" spans="5:12" x14ac:dyDescent="0.3">
      <c r="E219" s="46" t="s">
        <v>509</v>
      </c>
      <c r="F219" s="72">
        <v>4546.99</v>
      </c>
      <c r="G219" s="27">
        <v>43949.162662037037</v>
      </c>
      <c r="H219" s="27"/>
      <c r="I219" s="46" t="s">
        <v>510</v>
      </c>
      <c r="J219" s="72">
        <v>4546.99</v>
      </c>
      <c r="K219" s="72">
        <v>0</v>
      </c>
      <c r="L219" s="27">
        <v>43949</v>
      </c>
    </row>
    <row r="220" spans="5:12" x14ac:dyDescent="0.3">
      <c r="E220" s="46" t="s">
        <v>511</v>
      </c>
      <c r="F220" s="72">
        <v>87.99</v>
      </c>
      <c r="G220" s="27">
        <v>43949.162673611114</v>
      </c>
      <c r="H220" s="27"/>
      <c r="I220" s="46" t="s">
        <v>510</v>
      </c>
      <c r="J220" s="72">
        <v>87.99</v>
      </c>
      <c r="K220" s="72">
        <v>0</v>
      </c>
      <c r="L220" s="27">
        <v>43949</v>
      </c>
    </row>
    <row r="221" spans="5:12" x14ac:dyDescent="0.3">
      <c r="E221" s="46" t="s">
        <v>512</v>
      </c>
      <c r="F221" s="72">
        <v>739.87</v>
      </c>
      <c r="G221" s="27">
        <v>43949.655428240738</v>
      </c>
      <c r="H221" s="27"/>
      <c r="I221" s="46" t="s">
        <v>513</v>
      </c>
      <c r="J221" s="72">
        <v>739.87</v>
      </c>
      <c r="K221" s="72">
        <v>0</v>
      </c>
      <c r="L221" s="27">
        <v>43949</v>
      </c>
    </row>
    <row r="222" spans="5:12" x14ac:dyDescent="0.3">
      <c r="E222" s="46" t="s">
        <v>514</v>
      </c>
      <c r="F222" s="72">
        <v>4217.82</v>
      </c>
      <c r="G222" s="27">
        <v>43949.663344907407</v>
      </c>
      <c r="H222" s="27"/>
      <c r="I222" s="46" t="s">
        <v>146</v>
      </c>
      <c r="J222" s="72">
        <v>4217.82</v>
      </c>
      <c r="K222" s="72">
        <v>0</v>
      </c>
      <c r="L222" s="27">
        <v>43949</v>
      </c>
    </row>
    <row r="223" spans="5:12" x14ac:dyDescent="0.3">
      <c r="E223" s="46" t="s">
        <v>515</v>
      </c>
      <c r="F223" s="72">
        <v>3862.71</v>
      </c>
      <c r="G223" s="27">
        <v>43949.663726851853</v>
      </c>
      <c r="H223" s="27"/>
      <c r="I223" s="46" t="s">
        <v>144</v>
      </c>
      <c r="J223" s="72">
        <v>3862.71</v>
      </c>
      <c r="K223" s="72">
        <v>0</v>
      </c>
      <c r="L223" s="27">
        <v>43949</v>
      </c>
    </row>
    <row r="224" spans="5:12" x14ac:dyDescent="0.3">
      <c r="E224" s="46" t="s">
        <v>516</v>
      </c>
      <c r="F224" s="72">
        <v>55.99</v>
      </c>
      <c r="G224" s="27">
        <v>43949.66505787037</v>
      </c>
      <c r="H224" s="27"/>
      <c r="I224" s="46" t="s">
        <v>517</v>
      </c>
      <c r="J224" s="72">
        <v>55.99</v>
      </c>
      <c r="K224" s="72">
        <v>0</v>
      </c>
      <c r="L224" s="27">
        <v>43949</v>
      </c>
    </row>
    <row r="225" spans="5:12" x14ac:dyDescent="0.3">
      <c r="E225" s="46" t="s">
        <v>518</v>
      </c>
      <c r="F225" s="72">
        <v>495.7</v>
      </c>
      <c r="G225" s="27">
        <v>43949.723136574074</v>
      </c>
      <c r="H225" s="27"/>
      <c r="I225" s="46" t="s">
        <v>150</v>
      </c>
      <c r="J225" s="72">
        <v>495.7</v>
      </c>
      <c r="K225" s="72">
        <v>0</v>
      </c>
      <c r="L225" s="27">
        <v>43949</v>
      </c>
    </row>
    <row r="226" spans="5:12" x14ac:dyDescent="0.3">
      <c r="E226" s="46" t="s">
        <v>519</v>
      </c>
      <c r="F226" s="72">
        <v>24799.48</v>
      </c>
      <c r="G226" s="27">
        <v>43949.7262962963</v>
      </c>
      <c r="H226" s="27"/>
      <c r="I226" s="46" t="s">
        <v>153</v>
      </c>
      <c r="J226" s="72">
        <v>24799.48</v>
      </c>
      <c r="K226" s="72">
        <v>0</v>
      </c>
      <c r="L226" s="27">
        <v>43949</v>
      </c>
    </row>
    <row r="227" spans="5:12" x14ac:dyDescent="0.3">
      <c r="E227" s="46" t="s">
        <v>520</v>
      </c>
      <c r="F227" s="72">
        <v>412.31</v>
      </c>
      <c r="G227" s="27">
        <v>43949.726840277777</v>
      </c>
      <c r="H227" s="27"/>
      <c r="I227" s="46" t="s">
        <v>521</v>
      </c>
      <c r="J227" s="72">
        <v>412.31</v>
      </c>
      <c r="K227" s="72">
        <v>0</v>
      </c>
      <c r="L227" s="27">
        <v>43949</v>
      </c>
    </row>
    <row r="228" spans="5:12" x14ac:dyDescent="0.3">
      <c r="E228" s="46" t="s">
        <v>522</v>
      </c>
      <c r="F228" s="72">
        <v>410.74</v>
      </c>
      <c r="G228" s="27">
        <v>43949.727442129632</v>
      </c>
      <c r="H228" s="27"/>
      <c r="I228" s="46" t="s">
        <v>523</v>
      </c>
      <c r="J228" s="72">
        <v>410.74</v>
      </c>
      <c r="K228" s="72">
        <v>0</v>
      </c>
      <c r="L228" s="27">
        <v>43949</v>
      </c>
    </row>
    <row r="229" spans="5:12" x14ac:dyDescent="0.3">
      <c r="E229" s="46" t="s">
        <v>524</v>
      </c>
      <c r="F229" s="72">
        <v>278.89</v>
      </c>
      <c r="G229" s="27">
        <v>43949.727766203701</v>
      </c>
      <c r="H229" s="27"/>
      <c r="I229" s="46" t="s">
        <v>525</v>
      </c>
      <c r="J229" s="72">
        <v>278.89</v>
      </c>
      <c r="K229" s="72">
        <v>31.9</v>
      </c>
      <c r="L229" s="27">
        <v>43949</v>
      </c>
    </row>
    <row r="230" spans="5:12" x14ac:dyDescent="0.3">
      <c r="E230" s="46" t="s">
        <v>526</v>
      </c>
      <c r="F230" s="72">
        <v>317.35000000000002</v>
      </c>
      <c r="G230" s="27">
        <v>43949.728020833332</v>
      </c>
      <c r="H230" s="27"/>
      <c r="I230" s="46" t="s">
        <v>527</v>
      </c>
      <c r="J230" s="72">
        <v>317.35000000000002</v>
      </c>
      <c r="K230" s="72">
        <v>0</v>
      </c>
      <c r="L230" s="27">
        <v>43949</v>
      </c>
    </row>
    <row r="231" spans="5:12" x14ac:dyDescent="0.3">
      <c r="E231" s="46" t="s">
        <v>528</v>
      </c>
      <c r="F231" s="72">
        <v>482.21</v>
      </c>
      <c r="G231" s="27">
        <v>43949.728263888886</v>
      </c>
      <c r="H231" s="27"/>
      <c r="I231" s="46" t="s">
        <v>529</v>
      </c>
      <c r="J231" s="72">
        <v>482.21</v>
      </c>
      <c r="K231" s="72">
        <v>0</v>
      </c>
      <c r="L231" s="27">
        <v>43949</v>
      </c>
    </row>
    <row r="232" spans="5:12" x14ac:dyDescent="0.3">
      <c r="E232" s="46" t="s">
        <v>530</v>
      </c>
      <c r="F232" s="72">
        <v>366.23</v>
      </c>
      <c r="G232" s="27">
        <v>43949.728541666664</v>
      </c>
      <c r="H232" s="27"/>
      <c r="I232" s="46" t="s">
        <v>531</v>
      </c>
      <c r="J232" s="72">
        <v>366.23</v>
      </c>
      <c r="K232" s="72">
        <v>0</v>
      </c>
      <c r="L232" s="27">
        <v>43949</v>
      </c>
    </row>
    <row r="233" spans="5:12" x14ac:dyDescent="0.3">
      <c r="E233" s="46" t="s">
        <v>532</v>
      </c>
      <c r="F233" s="72">
        <v>332.38</v>
      </c>
      <c r="G233" s="27">
        <v>43949.728865740741</v>
      </c>
      <c r="H233" s="27"/>
      <c r="I233" s="46" t="s">
        <v>533</v>
      </c>
      <c r="J233" s="72">
        <v>332.38</v>
      </c>
      <c r="K233" s="72">
        <v>27.5</v>
      </c>
      <c r="L233" s="27">
        <v>43949</v>
      </c>
    </row>
    <row r="234" spans="5:12" x14ac:dyDescent="0.3">
      <c r="E234" s="46" t="s">
        <v>534</v>
      </c>
      <c r="F234" s="72">
        <v>582.54</v>
      </c>
      <c r="G234" s="27">
        <v>43949.729120370372</v>
      </c>
      <c r="H234" s="27"/>
      <c r="I234" s="46" t="s">
        <v>535</v>
      </c>
      <c r="J234" s="72">
        <v>582.54</v>
      </c>
      <c r="K234" s="72">
        <v>0</v>
      </c>
      <c r="L234" s="27">
        <v>43949</v>
      </c>
    </row>
    <row r="235" spans="5:12" x14ac:dyDescent="0.3">
      <c r="E235" s="46" t="s">
        <v>536</v>
      </c>
      <c r="F235" s="72">
        <v>376.94</v>
      </c>
      <c r="G235" s="27">
        <v>43949.729398148149</v>
      </c>
      <c r="H235" s="27"/>
      <c r="I235" s="46" t="s">
        <v>537</v>
      </c>
      <c r="J235" s="72">
        <v>376.94</v>
      </c>
      <c r="K235" s="72">
        <v>0</v>
      </c>
      <c r="L235" s="27">
        <v>43949</v>
      </c>
    </row>
    <row r="236" spans="5:12" x14ac:dyDescent="0.3">
      <c r="E236" s="46" t="s">
        <v>538</v>
      </c>
      <c r="F236" s="72">
        <v>686.14</v>
      </c>
      <c r="G236" s="27">
        <v>43949.729641203703</v>
      </c>
      <c r="H236" s="27"/>
      <c r="I236" s="46" t="s">
        <v>539</v>
      </c>
      <c r="J236" s="72">
        <v>686.14</v>
      </c>
      <c r="K236" s="72">
        <v>0</v>
      </c>
      <c r="L236" s="27">
        <v>43949</v>
      </c>
    </row>
    <row r="237" spans="5:12" x14ac:dyDescent="0.3">
      <c r="E237" s="46" t="s">
        <v>540</v>
      </c>
      <c r="F237" s="72">
        <v>4011.2</v>
      </c>
      <c r="G237" s="27">
        <v>43949.729872685188</v>
      </c>
      <c r="H237" s="27"/>
      <c r="I237" s="46" t="s">
        <v>541</v>
      </c>
      <c r="J237" s="72">
        <v>4011.2</v>
      </c>
      <c r="K237" s="72">
        <v>0</v>
      </c>
      <c r="L237" s="27">
        <v>43949</v>
      </c>
    </row>
    <row r="238" spans="5:12" x14ac:dyDescent="0.3">
      <c r="E238" s="46" t="s">
        <v>542</v>
      </c>
      <c r="F238" s="72">
        <v>4607.58</v>
      </c>
      <c r="G238" s="27">
        <v>43949.730682870373</v>
      </c>
      <c r="H238" s="27"/>
      <c r="I238" s="46" t="s">
        <v>148</v>
      </c>
      <c r="J238" s="72">
        <v>4607.58</v>
      </c>
      <c r="K238" s="72">
        <v>0</v>
      </c>
      <c r="L238" s="27">
        <v>43949</v>
      </c>
    </row>
    <row r="239" spans="5:12" x14ac:dyDescent="0.3">
      <c r="E239" s="46" t="s">
        <v>543</v>
      </c>
      <c r="F239" s="72">
        <v>331.45</v>
      </c>
      <c r="G239" s="27">
        <v>43949.730983796297</v>
      </c>
      <c r="H239" s="27"/>
      <c r="I239" s="46" t="s">
        <v>252</v>
      </c>
      <c r="J239" s="72">
        <v>331.45</v>
      </c>
      <c r="K239" s="72">
        <v>0</v>
      </c>
      <c r="L239" s="27">
        <v>43949</v>
      </c>
    </row>
    <row r="240" spans="5:12" x14ac:dyDescent="0.3">
      <c r="E240" s="46" t="s">
        <v>544</v>
      </c>
      <c r="F240" s="72">
        <v>203.94</v>
      </c>
      <c r="G240" s="27">
        <v>43949.731249999997</v>
      </c>
      <c r="H240" s="27"/>
      <c r="I240" s="46" t="s">
        <v>250</v>
      </c>
      <c r="J240" s="72">
        <v>203.94</v>
      </c>
      <c r="K240" s="72">
        <v>0</v>
      </c>
      <c r="L240" s="27">
        <v>43949</v>
      </c>
    </row>
    <row r="241" spans="1:12" x14ac:dyDescent="0.3">
      <c r="E241" s="46" t="s">
        <v>545</v>
      </c>
      <c r="F241" s="72">
        <v>169.46</v>
      </c>
      <c r="G241" s="27">
        <v>43949.731527777774</v>
      </c>
      <c r="H241" s="27"/>
      <c r="I241" s="46" t="s">
        <v>546</v>
      </c>
      <c r="J241" s="72">
        <v>169.46</v>
      </c>
      <c r="K241" s="72">
        <v>0</v>
      </c>
      <c r="L241" s="27">
        <v>43949</v>
      </c>
    </row>
    <row r="242" spans="1:12" x14ac:dyDescent="0.3">
      <c r="F242" s="72"/>
      <c r="G242" s="27"/>
      <c r="H242" s="27"/>
      <c r="I242" s="46" t="s">
        <v>547</v>
      </c>
      <c r="J242" s="72">
        <v>0</v>
      </c>
      <c r="K242" s="72">
        <v>0</v>
      </c>
      <c r="L242" s="27">
        <v>43949</v>
      </c>
    </row>
    <row r="243" spans="1:12" x14ac:dyDescent="0.3">
      <c r="E243" s="46" t="s">
        <v>548</v>
      </c>
      <c r="F243" s="72">
        <v>1064.25</v>
      </c>
      <c r="G243" s="27">
        <v>43949.732523148145</v>
      </c>
      <c r="H243" s="27"/>
      <c r="I243" s="46" t="s">
        <v>549</v>
      </c>
      <c r="J243" s="72">
        <v>1064.25</v>
      </c>
      <c r="K243" s="72">
        <v>0</v>
      </c>
      <c r="L243" s="27">
        <v>43949</v>
      </c>
    </row>
    <row r="244" spans="1:12" x14ac:dyDescent="0.3">
      <c r="E244" s="46" t="s">
        <v>550</v>
      </c>
      <c r="F244" s="72">
        <v>1084.71</v>
      </c>
      <c r="G244" s="27">
        <v>43949.732812499999</v>
      </c>
      <c r="H244" s="27"/>
      <c r="I244" s="46" t="s">
        <v>551</v>
      </c>
      <c r="J244" s="72">
        <v>1084.71</v>
      </c>
      <c r="K244" s="72">
        <v>0</v>
      </c>
      <c r="L244" s="27">
        <v>43949</v>
      </c>
    </row>
    <row r="245" spans="1:12" x14ac:dyDescent="0.3">
      <c r="E245" s="46" t="s">
        <v>552</v>
      </c>
      <c r="F245" s="72">
        <v>180.12</v>
      </c>
      <c r="G245" s="27">
        <v>43949.733032407406</v>
      </c>
      <c r="H245" s="27"/>
      <c r="I245" s="46" t="s">
        <v>553</v>
      </c>
      <c r="J245" s="72">
        <v>180.12</v>
      </c>
      <c r="K245" s="72">
        <v>0</v>
      </c>
      <c r="L245" s="27">
        <v>43949</v>
      </c>
    </row>
    <row r="246" spans="1:12" x14ac:dyDescent="0.3">
      <c r="E246" s="46" t="s">
        <v>554</v>
      </c>
      <c r="F246" s="72">
        <v>272.58</v>
      </c>
      <c r="G246" s="27">
        <v>43949.733310185184</v>
      </c>
      <c r="H246" s="27"/>
      <c r="I246" s="46" t="s">
        <v>555</v>
      </c>
      <c r="J246" s="72">
        <v>272.58</v>
      </c>
      <c r="K246" s="72">
        <v>0</v>
      </c>
      <c r="L246" s="27">
        <v>43949</v>
      </c>
    </row>
    <row r="247" spans="1:12" x14ac:dyDescent="0.3">
      <c r="E247" s="102" t="s">
        <v>567</v>
      </c>
      <c r="F247" s="24">
        <v>24.99</v>
      </c>
      <c r="G247" s="6">
        <v>43953</v>
      </c>
      <c r="H247" s="27"/>
      <c r="I247" s="46" t="s">
        <v>556</v>
      </c>
      <c r="J247" s="72">
        <v>24.99</v>
      </c>
      <c r="K247" s="72">
        <v>0</v>
      </c>
      <c r="L247" s="27">
        <v>43953</v>
      </c>
    </row>
    <row r="248" spans="1:12" x14ac:dyDescent="0.3">
      <c r="A248" s="102"/>
      <c r="B248" s="142"/>
      <c r="C248" s="102"/>
      <c r="D248" s="102"/>
      <c r="E248" s="102" t="s">
        <v>568</v>
      </c>
      <c r="F248" s="24">
        <v>19.989999999999998</v>
      </c>
      <c r="G248" s="6">
        <v>43956.162870370368</v>
      </c>
      <c r="H248" s="6"/>
      <c r="I248" s="102" t="s">
        <v>569</v>
      </c>
      <c r="J248" s="24">
        <v>19.989999999999998</v>
      </c>
      <c r="K248" s="24">
        <v>0</v>
      </c>
      <c r="L248" s="6">
        <v>43956</v>
      </c>
    </row>
    <row r="249" spans="1:12" x14ac:dyDescent="0.3">
      <c r="A249" s="102"/>
      <c r="B249" s="142"/>
      <c r="C249" s="102"/>
      <c r="D249" s="102"/>
      <c r="E249" s="102" t="s">
        <v>570</v>
      </c>
      <c r="F249" s="24">
        <v>8610.25</v>
      </c>
      <c r="G249" s="6">
        <v>43956.703125</v>
      </c>
      <c r="H249" s="6"/>
      <c r="I249" s="102" t="s">
        <v>166</v>
      </c>
      <c r="J249" s="24">
        <v>8610.25</v>
      </c>
      <c r="K249" s="24">
        <v>0</v>
      </c>
      <c r="L249" s="6">
        <v>43956</v>
      </c>
    </row>
    <row r="250" spans="1:12" x14ac:dyDescent="0.3">
      <c r="A250" s="102"/>
      <c r="B250" s="142"/>
      <c r="C250" s="102"/>
      <c r="D250" s="102"/>
      <c r="E250" s="102" t="s">
        <v>571</v>
      </c>
      <c r="F250" s="24">
        <v>2273.4299999999998</v>
      </c>
      <c r="G250" s="6">
        <v>43956.703877314816</v>
      </c>
      <c r="H250" s="6"/>
      <c r="I250" s="102" t="s">
        <v>148</v>
      </c>
      <c r="J250" s="24">
        <v>2273.4299999999998</v>
      </c>
      <c r="K250" s="24">
        <v>0</v>
      </c>
      <c r="L250" s="6">
        <v>43956</v>
      </c>
    </row>
    <row r="251" spans="1:12" x14ac:dyDescent="0.3">
      <c r="A251" s="102"/>
      <c r="B251" s="142"/>
      <c r="C251" s="102"/>
      <c r="D251" s="102"/>
      <c r="E251" s="102" t="s">
        <v>572</v>
      </c>
      <c r="F251" s="24">
        <v>482.87</v>
      </c>
      <c r="G251" s="6">
        <v>43956.704189814816</v>
      </c>
      <c r="H251" s="6"/>
      <c r="I251" s="102" t="s">
        <v>573</v>
      </c>
      <c r="J251" s="24">
        <v>482.87</v>
      </c>
      <c r="K251" s="24">
        <v>0</v>
      </c>
      <c r="L251" s="6">
        <v>43956</v>
      </c>
    </row>
    <row r="252" spans="1:12" x14ac:dyDescent="0.3">
      <c r="A252" s="102"/>
      <c r="B252" s="142"/>
      <c r="C252" s="102"/>
      <c r="D252" s="102"/>
      <c r="E252" s="102" t="s">
        <v>574</v>
      </c>
      <c r="F252" s="24">
        <v>5411.62</v>
      </c>
      <c r="G252" s="6">
        <v>43956.705243055556</v>
      </c>
      <c r="H252" s="6"/>
      <c r="I252" s="102" t="s">
        <v>153</v>
      </c>
      <c r="J252" s="24">
        <v>5411.62</v>
      </c>
      <c r="K252" s="24">
        <v>0</v>
      </c>
      <c r="L252" s="6">
        <v>43956</v>
      </c>
    </row>
    <row r="253" spans="1:12" x14ac:dyDescent="0.3">
      <c r="A253" s="102"/>
      <c r="B253" s="142"/>
      <c r="C253" s="102"/>
      <c r="D253" s="102"/>
      <c r="E253" s="102" t="s">
        <v>575</v>
      </c>
      <c r="F253" s="24">
        <v>88.9</v>
      </c>
      <c r="G253" s="6">
        <v>43956.705497685187</v>
      </c>
      <c r="H253" s="6"/>
      <c r="I253" s="102" t="s">
        <v>150</v>
      </c>
      <c r="J253" s="24">
        <v>88.9</v>
      </c>
      <c r="K253" s="24">
        <v>0</v>
      </c>
      <c r="L253" s="6">
        <v>43956</v>
      </c>
    </row>
    <row r="254" spans="1:12" x14ac:dyDescent="0.3">
      <c r="A254" s="102"/>
      <c r="B254" s="142"/>
      <c r="C254" s="102"/>
      <c r="D254" s="102"/>
      <c r="E254" s="102" t="s">
        <v>576</v>
      </c>
      <c r="F254" s="24">
        <v>55</v>
      </c>
      <c r="G254" s="6">
        <v>43963.162349537037</v>
      </c>
      <c r="H254" s="6"/>
      <c r="I254" s="102" t="s">
        <v>577</v>
      </c>
      <c r="J254" s="24">
        <v>55</v>
      </c>
      <c r="K254" s="24">
        <v>0</v>
      </c>
      <c r="L254" s="6">
        <v>43963</v>
      </c>
    </row>
    <row r="255" spans="1:12" x14ac:dyDescent="0.3">
      <c r="A255" s="102"/>
      <c r="B255" s="142"/>
      <c r="C255" s="102"/>
      <c r="D255" s="102"/>
      <c r="E255" s="102" t="s">
        <v>578</v>
      </c>
      <c r="F255" s="24">
        <v>61.58</v>
      </c>
      <c r="G255" s="6">
        <v>43963.427037037036</v>
      </c>
      <c r="H255" s="6"/>
      <c r="I255" s="102" t="s">
        <v>579</v>
      </c>
      <c r="J255" s="24">
        <v>61.58</v>
      </c>
      <c r="K255" s="24">
        <v>0</v>
      </c>
      <c r="L255" s="6">
        <v>43963</v>
      </c>
    </row>
    <row r="256" spans="1:12" x14ac:dyDescent="0.3">
      <c r="A256" s="102"/>
      <c r="B256" s="142"/>
      <c r="C256" s="102"/>
      <c r="D256" s="102"/>
      <c r="E256" s="102" t="s">
        <v>580</v>
      </c>
      <c r="F256" s="24">
        <v>1562.71</v>
      </c>
      <c r="G256" s="6">
        <v>43963.427395833336</v>
      </c>
      <c r="H256" s="6"/>
      <c r="I256" s="102" t="s">
        <v>144</v>
      </c>
      <c r="J256" s="24">
        <v>1562.71</v>
      </c>
      <c r="K256" s="24">
        <v>0</v>
      </c>
      <c r="L256" s="6">
        <v>43963</v>
      </c>
    </row>
    <row r="257" spans="1:12" x14ac:dyDescent="0.3">
      <c r="A257" s="102"/>
      <c r="B257" s="142"/>
      <c r="C257" s="102"/>
      <c r="D257" s="102"/>
      <c r="E257" s="102" t="s">
        <v>581</v>
      </c>
      <c r="F257" s="24">
        <v>3356.22</v>
      </c>
      <c r="G257" s="6">
        <v>43963.42769675926</v>
      </c>
      <c r="H257" s="6"/>
      <c r="I257" s="102" t="s">
        <v>146</v>
      </c>
      <c r="J257" s="24">
        <v>3356.22</v>
      </c>
      <c r="K257" s="24">
        <v>0</v>
      </c>
      <c r="L257" s="6">
        <v>43963</v>
      </c>
    </row>
    <row r="258" spans="1:12" x14ac:dyDescent="0.3">
      <c r="A258" s="102"/>
      <c r="B258" s="142"/>
      <c r="C258" s="102"/>
      <c r="D258" s="102"/>
      <c r="E258" s="102" t="s">
        <v>582</v>
      </c>
      <c r="F258" s="24">
        <v>33.49</v>
      </c>
      <c r="G258" s="6">
        <v>43963.428263888891</v>
      </c>
      <c r="H258" s="6"/>
      <c r="I258" s="102" t="s">
        <v>583</v>
      </c>
      <c r="J258" s="24">
        <v>33.49</v>
      </c>
      <c r="K258" s="24">
        <v>0</v>
      </c>
      <c r="L258" s="6">
        <v>43963</v>
      </c>
    </row>
    <row r="259" spans="1:12" x14ac:dyDescent="0.3">
      <c r="A259" s="102"/>
      <c r="B259" s="142"/>
      <c r="C259" s="102"/>
      <c r="D259" s="102"/>
      <c r="E259" s="102" t="s">
        <v>584</v>
      </c>
      <c r="F259" s="24">
        <v>2694.34</v>
      </c>
      <c r="G259" s="6">
        <v>43963.429108796299</v>
      </c>
      <c r="H259" s="6"/>
      <c r="I259" s="102" t="s">
        <v>148</v>
      </c>
      <c r="J259" s="24">
        <v>2694.34</v>
      </c>
      <c r="K259" s="24">
        <v>0</v>
      </c>
      <c r="L259" s="6">
        <v>43963</v>
      </c>
    </row>
    <row r="260" spans="1:12" x14ac:dyDescent="0.3">
      <c r="A260" s="102"/>
      <c r="B260" s="142"/>
      <c r="C260" s="102"/>
      <c r="D260" s="102"/>
      <c r="E260" s="102"/>
      <c r="F260" s="24"/>
      <c r="G260" s="6"/>
      <c r="H260" s="6"/>
      <c r="I260" s="102" t="s">
        <v>585</v>
      </c>
      <c r="J260" s="24">
        <v>0</v>
      </c>
      <c r="K260" s="24">
        <v>10250.5</v>
      </c>
      <c r="L260" s="6">
        <v>43963</v>
      </c>
    </row>
    <row r="261" spans="1:12" x14ac:dyDescent="0.3">
      <c r="A261" s="102"/>
      <c r="B261" s="142"/>
      <c r="C261" s="102"/>
      <c r="D261" s="102"/>
      <c r="E261" s="102" t="s">
        <v>586</v>
      </c>
      <c r="F261" s="24">
        <v>5481.15</v>
      </c>
      <c r="G261" s="6">
        <v>43963.434791666667</v>
      </c>
      <c r="H261" s="6"/>
      <c r="I261" s="102" t="s">
        <v>153</v>
      </c>
      <c r="J261" s="24">
        <v>5481.15</v>
      </c>
      <c r="K261" s="24">
        <v>0</v>
      </c>
      <c r="L261" s="6">
        <v>43963</v>
      </c>
    </row>
    <row r="262" spans="1:12" x14ac:dyDescent="0.3">
      <c r="A262" s="102"/>
      <c r="B262" s="142"/>
      <c r="C262" s="102"/>
      <c r="D262" s="102"/>
      <c r="E262" s="102" t="s">
        <v>587</v>
      </c>
      <c r="F262" s="24">
        <v>269.79000000000002</v>
      </c>
      <c r="G262" s="6">
        <v>43963.435104166667</v>
      </c>
      <c r="H262" s="6"/>
      <c r="I262" s="102" t="s">
        <v>150</v>
      </c>
      <c r="J262" s="24">
        <v>269.79000000000002</v>
      </c>
      <c r="K262" s="24">
        <v>0</v>
      </c>
      <c r="L262" s="6">
        <v>43963</v>
      </c>
    </row>
    <row r="263" spans="1:12" x14ac:dyDescent="0.3">
      <c r="A263" s="102"/>
      <c r="B263" s="142"/>
      <c r="C263" s="102"/>
      <c r="D263" s="102"/>
      <c r="E263" s="102" t="s">
        <v>588</v>
      </c>
      <c r="F263" s="24">
        <v>125.45</v>
      </c>
      <c r="G263" s="6">
        <v>43963.436793981484</v>
      </c>
      <c r="H263" s="6"/>
      <c r="I263" s="102" t="s">
        <v>250</v>
      </c>
      <c r="J263" s="24">
        <v>125.45</v>
      </c>
      <c r="K263" s="24">
        <v>0</v>
      </c>
      <c r="L263" s="6">
        <v>43963</v>
      </c>
    </row>
    <row r="264" spans="1:12" x14ac:dyDescent="0.3">
      <c r="A264" s="102"/>
      <c r="B264" s="142"/>
      <c r="C264" s="102"/>
      <c r="D264" s="102"/>
      <c r="E264" s="102" t="s">
        <v>589</v>
      </c>
      <c r="F264" s="24">
        <v>34.5</v>
      </c>
      <c r="G264" s="6">
        <v>43963.437071759261</v>
      </c>
      <c r="H264" s="6"/>
      <c r="I264" s="102" t="s">
        <v>252</v>
      </c>
      <c r="J264" s="24">
        <v>34.5</v>
      </c>
      <c r="K264" s="24">
        <v>0</v>
      </c>
      <c r="L264" s="6">
        <v>43963</v>
      </c>
    </row>
    <row r="265" spans="1:12" x14ac:dyDescent="0.3">
      <c r="A265" s="102"/>
      <c r="B265" s="142"/>
      <c r="C265" s="102"/>
      <c r="D265" s="102"/>
      <c r="E265" s="102" t="s">
        <v>590</v>
      </c>
      <c r="F265" s="24">
        <v>71.989999999999995</v>
      </c>
      <c r="G265" s="6">
        <v>43965.476458333331</v>
      </c>
      <c r="H265" s="6"/>
      <c r="I265" s="102" t="s">
        <v>591</v>
      </c>
      <c r="J265" s="24">
        <v>71.989999999999995</v>
      </c>
      <c r="K265" s="24">
        <v>0</v>
      </c>
      <c r="L265" s="6">
        <v>43965</v>
      </c>
    </row>
    <row r="266" spans="1:12" x14ac:dyDescent="0.3">
      <c r="A266" s="102"/>
      <c r="B266" s="142"/>
      <c r="C266" s="102"/>
      <c r="D266" s="102"/>
      <c r="E266" s="102" t="s">
        <v>592</v>
      </c>
      <c r="F266" s="24">
        <v>116.9</v>
      </c>
      <c r="G266" s="6">
        <v>43966.617766203701</v>
      </c>
      <c r="H266" s="6"/>
      <c r="I266" s="102" t="s">
        <v>591</v>
      </c>
      <c r="J266" s="24">
        <v>116.9</v>
      </c>
      <c r="K266" s="24">
        <v>0</v>
      </c>
      <c r="L266" s="6">
        <v>43966</v>
      </c>
    </row>
    <row r="267" spans="1:12" x14ac:dyDescent="0.3">
      <c r="A267" s="102"/>
      <c r="B267" s="142"/>
      <c r="C267" s="102"/>
      <c r="D267" s="102"/>
      <c r="E267" s="102" t="s">
        <v>593</v>
      </c>
      <c r="F267" s="24">
        <v>1673.85</v>
      </c>
      <c r="G267" s="6">
        <v>43966.618078703701</v>
      </c>
      <c r="H267" s="6"/>
      <c r="I267" s="102" t="s">
        <v>144</v>
      </c>
      <c r="J267" s="24">
        <v>1673.85</v>
      </c>
      <c r="K267" s="24">
        <v>0</v>
      </c>
      <c r="L267" s="6">
        <v>43966</v>
      </c>
    </row>
    <row r="268" spans="1:12" x14ac:dyDescent="0.3">
      <c r="A268" s="102"/>
      <c r="B268" s="142"/>
      <c r="C268" s="102"/>
      <c r="D268" s="102"/>
      <c r="E268" s="102" t="s">
        <v>594</v>
      </c>
      <c r="F268" s="24">
        <v>1692.6</v>
      </c>
      <c r="G268" s="6">
        <v>43966.618344907409</v>
      </c>
      <c r="H268" s="6"/>
      <c r="I268" s="102" t="s">
        <v>146</v>
      </c>
      <c r="J268" s="24">
        <v>1692.6</v>
      </c>
      <c r="K268" s="24">
        <v>0</v>
      </c>
      <c r="L268" s="6">
        <v>43966</v>
      </c>
    </row>
    <row r="269" spans="1:12" x14ac:dyDescent="0.3">
      <c r="A269" s="102"/>
      <c r="B269" s="142"/>
      <c r="C269" s="102"/>
      <c r="D269" s="102"/>
      <c r="E269" s="102" t="s">
        <v>595</v>
      </c>
      <c r="F269" s="24">
        <v>368.28</v>
      </c>
      <c r="G269" s="6">
        <v>43966.61891203704</v>
      </c>
      <c r="H269" s="6"/>
      <c r="I269" s="102" t="s">
        <v>596</v>
      </c>
      <c r="J269" s="24">
        <v>368.28</v>
      </c>
      <c r="K269" s="24">
        <v>0</v>
      </c>
      <c r="L269" s="6">
        <v>43966</v>
      </c>
    </row>
    <row r="270" spans="1:12" x14ac:dyDescent="0.3">
      <c r="A270" s="102"/>
      <c r="B270" s="142"/>
      <c r="C270" s="102"/>
      <c r="D270" s="102"/>
      <c r="E270" s="102" t="s">
        <v>597</v>
      </c>
      <c r="F270" s="24">
        <v>230.5</v>
      </c>
      <c r="G270" s="6">
        <v>43970.162442129629</v>
      </c>
      <c r="H270" s="6"/>
      <c r="I270" s="102" t="s">
        <v>598</v>
      </c>
      <c r="J270" s="24">
        <v>230.5</v>
      </c>
      <c r="K270" s="24">
        <v>0</v>
      </c>
      <c r="L270" s="6">
        <v>43970</v>
      </c>
    </row>
    <row r="271" spans="1:12" x14ac:dyDescent="0.3">
      <c r="A271" s="102"/>
      <c r="B271" s="142"/>
      <c r="C271" s="102"/>
      <c r="D271" s="102"/>
      <c r="E271" s="102" t="s">
        <v>599</v>
      </c>
      <c r="F271" s="24">
        <v>136.94999999999999</v>
      </c>
      <c r="G271" s="6">
        <v>43971.415162037039</v>
      </c>
      <c r="H271" s="6"/>
      <c r="I271" s="102" t="s">
        <v>600</v>
      </c>
      <c r="J271" s="24">
        <v>136.94999999999999</v>
      </c>
      <c r="K271" s="24">
        <v>0</v>
      </c>
      <c r="L271" s="6">
        <v>43971</v>
      </c>
    </row>
    <row r="272" spans="1:12" x14ac:dyDescent="0.3">
      <c r="A272" s="102"/>
      <c r="B272" s="142"/>
      <c r="C272" s="102"/>
      <c r="D272" s="102"/>
      <c r="E272" s="102" t="s">
        <v>601</v>
      </c>
      <c r="F272" s="24">
        <v>2657.67</v>
      </c>
      <c r="G272" s="6">
        <v>43971.416446759256</v>
      </c>
      <c r="H272" s="6"/>
      <c r="I272" s="102" t="s">
        <v>602</v>
      </c>
      <c r="J272" s="24">
        <v>2657.67</v>
      </c>
      <c r="K272" s="24">
        <v>0</v>
      </c>
      <c r="L272" s="6">
        <v>43971</v>
      </c>
    </row>
    <row r="273" spans="1:12" x14ac:dyDescent="0.3">
      <c r="A273" s="102"/>
      <c r="B273" s="142"/>
      <c r="C273" s="102"/>
      <c r="D273" s="102"/>
      <c r="E273" s="102" t="s">
        <v>603</v>
      </c>
      <c r="F273" s="24">
        <v>166.98</v>
      </c>
      <c r="G273" s="6">
        <v>43971.41715277778</v>
      </c>
      <c r="H273" s="6"/>
      <c r="I273" s="102" t="s">
        <v>604</v>
      </c>
      <c r="J273" s="24">
        <v>166.98</v>
      </c>
      <c r="K273" s="24">
        <v>31.9</v>
      </c>
      <c r="L273" s="6">
        <v>43971</v>
      </c>
    </row>
    <row r="274" spans="1:12" x14ac:dyDescent="0.3">
      <c r="A274" s="102"/>
      <c r="B274" s="142"/>
      <c r="C274" s="102"/>
      <c r="D274" s="102"/>
      <c r="E274" s="102" t="s">
        <v>605</v>
      </c>
      <c r="F274" s="24">
        <v>258.93</v>
      </c>
      <c r="G274" s="6">
        <v>43971.440370370372</v>
      </c>
      <c r="H274" s="6"/>
      <c r="I274" s="102" t="s">
        <v>606</v>
      </c>
      <c r="J274" s="24">
        <v>258.93</v>
      </c>
      <c r="K274" s="24">
        <v>0</v>
      </c>
      <c r="L274" s="6">
        <v>43971</v>
      </c>
    </row>
    <row r="275" spans="1:12" x14ac:dyDescent="0.3">
      <c r="A275" s="102"/>
      <c r="B275" s="142"/>
      <c r="C275" s="102"/>
      <c r="D275" s="102"/>
      <c r="E275" s="102" t="s">
        <v>607</v>
      </c>
      <c r="F275" s="24">
        <v>3766.39</v>
      </c>
      <c r="G275" s="6">
        <v>43971.440682870372</v>
      </c>
      <c r="H275" s="6"/>
      <c r="I275" s="102" t="s">
        <v>608</v>
      </c>
      <c r="J275" s="24">
        <v>3766.39</v>
      </c>
      <c r="K275" s="24">
        <v>0</v>
      </c>
      <c r="L275" s="6">
        <v>43971</v>
      </c>
    </row>
    <row r="276" spans="1:12" x14ac:dyDescent="0.3">
      <c r="A276" s="102"/>
      <c r="B276" s="142"/>
      <c r="C276" s="102"/>
      <c r="D276" s="102"/>
      <c r="E276" s="102" t="s">
        <v>609</v>
      </c>
      <c r="F276" s="24">
        <v>47.99</v>
      </c>
      <c r="G276" s="6">
        <v>43971.440983796296</v>
      </c>
      <c r="H276" s="6"/>
      <c r="I276" s="102" t="s">
        <v>596</v>
      </c>
      <c r="J276" s="24">
        <v>47.99</v>
      </c>
      <c r="K276" s="24">
        <v>0</v>
      </c>
      <c r="L276" s="6">
        <v>43971</v>
      </c>
    </row>
    <row r="277" spans="1:12" x14ac:dyDescent="0.3">
      <c r="A277" s="102"/>
      <c r="B277" s="142"/>
      <c r="C277" s="102"/>
      <c r="D277" s="102"/>
      <c r="E277" s="102" t="s">
        <v>610</v>
      </c>
      <c r="F277" s="24">
        <v>1807.81</v>
      </c>
      <c r="G277" s="6">
        <v>43971.441643518519</v>
      </c>
      <c r="H277" s="6"/>
      <c r="I277" s="102" t="s">
        <v>148</v>
      </c>
      <c r="J277" s="24">
        <v>1807.81</v>
      </c>
      <c r="K277" s="24">
        <v>0</v>
      </c>
      <c r="L277" s="6">
        <v>43971</v>
      </c>
    </row>
    <row r="278" spans="1:12" x14ac:dyDescent="0.3">
      <c r="A278" s="102"/>
      <c r="B278" s="142"/>
      <c r="C278" s="102"/>
      <c r="D278" s="102"/>
      <c r="E278" s="102" t="s">
        <v>611</v>
      </c>
      <c r="F278" s="24">
        <v>98.95</v>
      </c>
      <c r="G278" s="6">
        <v>43971.441921296297</v>
      </c>
      <c r="H278" s="6"/>
      <c r="I278" s="102" t="s">
        <v>583</v>
      </c>
      <c r="J278" s="24">
        <v>98.95</v>
      </c>
      <c r="K278" s="24">
        <v>0</v>
      </c>
      <c r="L278" s="6">
        <v>43971</v>
      </c>
    </row>
    <row r="279" spans="1:12" x14ac:dyDescent="0.3">
      <c r="A279" s="102"/>
      <c r="B279" s="142"/>
      <c r="C279" s="102"/>
      <c r="D279" s="102"/>
      <c r="E279" s="102" t="s">
        <v>612</v>
      </c>
      <c r="F279" s="24">
        <v>163.97</v>
      </c>
      <c r="G279" s="6">
        <v>43971.442395833335</v>
      </c>
      <c r="H279" s="6"/>
      <c r="I279" s="102" t="s">
        <v>613</v>
      </c>
      <c r="J279" s="24">
        <v>163.97</v>
      </c>
      <c r="K279" s="24">
        <v>0</v>
      </c>
      <c r="L279" s="6">
        <v>43971</v>
      </c>
    </row>
    <row r="280" spans="1:12" x14ac:dyDescent="0.3">
      <c r="A280" s="102"/>
      <c r="B280" s="142"/>
      <c r="C280" s="102"/>
      <c r="D280" s="102"/>
      <c r="E280" s="102" t="s">
        <v>614</v>
      </c>
      <c r="F280" s="24">
        <v>162.54</v>
      </c>
      <c r="G280" s="6">
        <v>43971.442754629628</v>
      </c>
      <c r="H280" s="6"/>
      <c r="I280" s="102" t="s">
        <v>615</v>
      </c>
      <c r="J280" s="24">
        <v>162.54</v>
      </c>
      <c r="K280" s="24">
        <v>0</v>
      </c>
      <c r="L280" s="6">
        <v>43971</v>
      </c>
    </row>
    <row r="281" spans="1:12" x14ac:dyDescent="0.3">
      <c r="A281" s="102"/>
      <c r="B281" s="142"/>
      <c r="C281" s="102"/>
      <c r="D281" s="102"/>
      <c r="E281" s="102" t="s">
        <v>616</v>
      </c>
      <c r="F281" s="24">
        <v>4053.84</v>
      </c>
      <c r="G281" s="6">
        <v>43971.443807870368</v>
      </c>
      <c r="H281" s="6"/>
      <c r="I281" s="102" t="s">
        <v>153</v>
      </c>
      <c r="J281" s="24">
        <v>4053.84</v>
      </c>
      <c r="K281" s="24">
        <v>0</v>
      </c>
      <c r="L281" s="6">
        <v>43971</v>
      </c>
    </row>
    <row r="282" spans="1:12" x14ac:dyDescent="0.3">
      <c r="A282" s="102"/>
      <c r="B282" s="142"/>
      <c r="C282" s="102"/>
      <c r="D282" s="102"/>
      <c r="E282" s="102" t="s">
        <v>617</v>
      </c>
      <c r="F282" s="24">
        <v>82.46</v>
      </c>
      <c r="G282" s="6">
        <v>43971.444074074076</v>
      </c>
      <c r="H282" s="6"/>
      <c r="I282" s="102" t="s">
        <v>150</v>
      </c>
      <c r="J282" s="24">
        <v>82.46</v>
      </c>
      <c r="K282" s="24">
        <v>0</v>
      </c>
      <c r="L282" s="6">
        <v>43971</v>
      </c>
    </row>
    <row r="283" spans="1:12" x14ac:dyDescent="0.3">
      <c r="A283" s="102"/>
      <c r="B283" s="142"/>
      <c r="C283" s="102"/>
      <c r="D283" s="102"/>
      <c r="E283" s="102" t="s">
        <v>618</v>
      </c>
      <c r="F283" s="24">
        <v>114.99</v>
      </c>
      <c r="G283" s="6">
        <v>43971.444340277776</v>
      </c>
      <c r="H283" s="6"/>
      <c r="I283" s="102" t="s">
        <v>619</v>
      </c>
      <c r="J283" s="24">
        <v>114.99</v>
      </c>
      <c r="K283" s="24">
        <v>0</v>
      </c>
      <c r="L283" s="6">
        <v>43971</v>
      </c>
    </row>
    <row r="284" spans="1:12" x14ac:dyDescent="0.3">
      <c r="A284" s="102"/>
      <c r="B284" s="142"/>
      <c r="C284" s="102"/>
      <c r="D284" s="102"/>
      <c r="E284" s="102" t="s">
        <v>620</v>
      </c>
      <c r="F284" s="24">
        <v>298.31</v>
      </c>
      <c r="G284" s="6">
        <v>43977.162615740737</v>
      </c>
      <c r="H284" s="6"/>
      <c r="I284" s="102" t="s">
        <v>621</v>
      </c>
      <c r="J284" s="24">
        <v>298.31</v>
      </c>
      <c r="K284" s="24">
        <v>0</v>
      </c>
      <c r="L284" s="6">
        <v>43977</v>
      </c>
    </row>
    <row r="285" spans="1:12" x14ac:dyDescent="0.3">
      <c r="A285" s="102"/>
      <c r="B285" s="142"/>
      <c r="C285" s="102"/>
      <c r="D285" s="102"/>
      <c r="E285" s="102" t="s">
        <v>622</v>
      </c>
      <c r="F285" s="24">
        <v>227.48</v>
      </c>
      <c r="G285" s="6">
        <v>43977.162627314814</v>
      </c>
      <c r="H285" s="6"/>
      <c r="I285" s="102" t="s">
        <v>621</v>
      </c>
      <c r="J285" s="24">
        <v>227.48</v>
      </c>
      <c r="K285" s="24">
        <v>0</v>
      </c>
      <c r="L285" s="6">
        <v>43977</v>
      </c>
    </row>
    <row r="286" spans="1:12" x14ac:dyDescent="0.3">
      <c r="A286" s="102"/>
      <c r="B286" s="142"/>
      <c r="C286" s="102"/>
      <c r="D286" s="102"/>
      <c r="E286" s="102" t="s">
        <v>623</v>
      </c>
      <c r="F286" s="24">
        <v>729.85</v>
      </c>
      <c r="G286" s="6">
        <v>43978.424189814818</v>
      </c>
      <c r="H286" s="6"/>
      <c r="I286" s="102" t="s">
        <v>624</v>
      </c>
      <c r="J286" s="24">
        <v>729.85</v>
      </c>
      <c r="K286" s="24">
        <v>0</v>
      </c>
      <c r="L286" s="6">
        <v>43978</v>
      </c>
    </row>
    <row r="287" spans="1:12" x14ac:dyDescent="0.3">
      <c r="A287" s="102"/>
      <c r="B287" s="142"/>
      <c r="C287" s="102"/>
      <c r="D287" s="102"/>
      <c r="E287" s="102" t="s">
        <v>625</v>
      </c>
      <c r="F287" s="24">
        <v>1588.95</v>
      </c>
      <c r="G287" s="6">
        <v>43978.424525462964</v>
      </c>
      <c r="H287" s="6"/>
      <c r="I287" s="102" t="s">
        <v>144</v>
      </c>
      <c r="J287" s="24">
        <v>1588.95</v>
      </c>
      <c r="K287" s="24">
        <v>0</v>
      </c>
      <c r="L287" s="6">
        <v>43978</v>
      </c>
    </row>
    <row r="288" spans="1:12" x14ac:dyDescent="0.3">
      <c r="A288" s="102"/>
      <c r="B288" s="142"/>
      <c r="C288" s="102"/>
      <c r="D288" s="102"/>
      <c r="E288" s="102" t="s">
        <v>626</v>
      </c>
      <c r="F288" s="24">
        <v>1904.55</v>
      </c>
      <c r="G288" s="6">
        <v>43978.424803240741</v>
      </c>
      <c r="H288" s="6"/>
      <c r="I288" s="102" t="s">
        <v>146</v>
      </c>
      <c r="J288" s="24">
        <v>1904.55</v>
      </c>
      <c r="K288" s="24">
        <v>0</v>
      </c>
      <c r="L288" s="6">
        <v>43978</v>
      </c>
    </row>
    <row r="289" spans="1:12" x14ac:dyDescent="0.3">
      <c r="A289" s="102"/>
      <c r="B289" s="142"/>
      <c r="C289" s="102"/>
      <c r="D289" s="102"/>
      <c r="E289" s="102" t="s">
        <v>627</v>
      </c>
      <c r="F289" s="24">
        <v>393.66</v>
      </c>
      <c r="G289" s="6">
        <v>43978.425069444442</v>
      </c>
      <c r="H289" s="6"/>
      <c r="I289" s="102" t="s">
        <v>628</v>
      </c>
      <c r="J289" s="24">
        <v>393.66</v>
      </c>
      <c r="K289" s="24">
        <v>0</v>
      </c>
      <c r="L289" s="6">
        <v>43978</v>
      </c>
    </row>
    <row r="290" spans="1:12" x14ac:dyDescent="0.3">
      <c r="A290" s="102"/>
      <c r="B290" s="142"/>
      <c r="C290" s="102"/>
      <c r="D290" s="102"/>
      <c r="E290" s="102" t="s">
        <v>629</v>
      </c>
      <c r="F290" s="24">
        <v>511.78</v>
      </c>
      <c r="G290" s="6">
        <v>43978.425335648149</v>
      </c>
      <c r="H290" s="6"/>
      <c r="I290" s="102" t="s">
        <v>630</v>
      </c>
      <c r="J290" s="24">
        <v>511.78</v>
      </c>
      <c r="K290" s="24">
        <v>0</v>
      </c>
      <c r="L290" s="6">
        <v>43978</v>
      </c>
    </row>
    <row r="291" spans="1:12" x14ac:dyDescent="0.3">
      <c r="A291" s="102"/>
      <c r="B291" s="142"/>
      <c r="C291" s="102"/>
      <c r="D291" s="102"/>
      <c r="E291" s="102" t="s">
        <v>631</v>
      </c>
      <c r="F291" s="24">
        <v>3696.17</v>
      </c>
      <c r="G291" s="6">
        <v>43978.426087962966</v>
      </c>
      <c r="H291" s="6"/>
      <c r="I291" s="102" t="s">
        <v>148</v>
      </c>
      <c r="J291" s="24">
        <v>3696.17</v>
      </c>
      <c r="K291" s="24">
        <v>0</v>
      </c>
      <c r="L291" s="6">
        <v>43978</v>
      </c>
    </row>
    <row r="292" spans="1:12" x14ac:dyDescent="0.3">
      <c r="A292" s="102"/>
      <c r="B292" s="142"/>
      <c r="C292" s="102"/>
      <c r="D292" s="102"/>
      <c r="E292" s="102" t="s">
        <v>632</v>
      </c>
      <c r="F292" s="24">
        <v>473.34</v>
      </c>
      <c r="G292" s="6">
        <v>43978.426342592589</v>
      </c>
      <c r="H292" s="6"/>
      <c r="I292" s="102" t="s">
        <v>633</v>
      </c>
      <c r="J292" s="24">
        <v>473.34</v>
      </c>
      <c r="K292" s="24">
        <v>0</v>
      </c>
      <c r="L292" s="6">
        <v>43978</v>
      </c>
    </row>
    <row r="293" spans="1:12" x14ac:dyDescent="0.3">
      <c r="A293" s="102"/>
      <c r="B293" s="142"/>
      <c r="C293" s="102"/>
      <c r="D293" s="102"/>
      <c r="E293" s="102" t="s">
        <v>634</v>
      </c>
      <c r="F293" s="24">
        <v>393.14</v>
      </c>
      <c r="G293" s="6">
        <v>43978.426550925928</v>
      </c>
      <c r="H293" s="6"/>
      <c r="I293" s="102" t="s">
        <v>635</v>
      </c>
      <c r="J293" s="24">
        <v>393.14</v>
      </c>
      <c r="K293" s="24">
        <v>0</v>
      </c>
      <c r="L293" s="6">
        <v>43978</v>
      </c>
    </row>
    <row r="294" spans="1:12" x14ac:dyDescent="0.3">
      <c r="A294" s="102"/>
      <c r="B294" s="142"/>
      <c r="C294" s="102"/>
      <c r="D294" s="102"/>
      <c r="E294" s="102" t="s">
        <v>636</v>
      </c>
      <c r="F294" s="24">
        <v>227.91</v>
      </c>
      <c r="G294" s="6">
        <v>43978.426793981482</v>
      </c>
      <c r="H294" s="6"/>
      <c r="I294" s="102" t="s">
        <v>637</v>
      </c>
      <c r="J294" s="24">
        <v>227.91</v>
      </c>
      <c r="K294" s="24">
        <v>0</v>
      </c>
      <c r="L294" s="6">
        <v>43978</v>
      </c>
    </row>
    <row r="295" spans="1:12" x14ac:dyDescent="0.3">
      <c r="A295" s="102"/>
      <c r="B295" s="142"/>
      <c r="C295" s="102"/>
      <c r="D295" s="102"/>
      <c r="E295" s="102" t="s">
        <v>638</v>
      </c>
      <c r="F295" s="24">
        <v>152.19999999999999</v>
      </c>
      <c r="G295" s="6">
        <v>43978.42701388889</v>
      </c>
      <c r="H295" s="6"/>
      <c r="I295" s="102" t="s">
        <v>639</v>
      </c>
      <c r="J295" s="24">
        <v>152.19999999999999</v>
      </c>
      <c r="K295" s="24">
        <v>0</v>
      </c>
      <c r="L295" s="6">
        <v>43978</v>
      </c>
    </row>
    <row r="296" spans="1:12" x14ac:dyDescent="0.3">
      <c r="A296" s="102"/>
      <c r="B296" s="142"/>
      <c r="C296" s="102"/>
      <c r="D296" s="102"/>
      <c r="E296" s="102" t="s">
        <v>640</v>
      </c>
      <c r="F296" s="24">
        <v>8320.7199999999993</v>
      </c>
      <c r="G296" s="6">
        <v>43978.427997685183</v>
      </c>
      <c r="H296" s="6"/>
      <c r="I296" s="102" t="s">
        <v>153</v>
      </c>
      <c r="J296" s="24">
        <v>8320.7199999999993</v>
      </c>
      <c r="K296" s="24">
        <v>0</v>
      </c>
      <c r="L296" s="6">
        <v>43978</v>
      </c>
    </row>
    <row r="297" spans="1:12" x14ac:dyDescent="0.3">
      <c r="A297" s="102"/>
      <c r="B297" s="142"/>
      <c r="C297" s="102"/>
      <c r="D297" s="102"/>
      <c r="E297" s="102" t="s">
        <v>641</v>
      </c>
      <c r="F297" s="24">
        <v>220.43</v>
      </c>
      <c r="G297" s="6">
        <v>43978.428229166668</v>
      </c>
      <c r="H297" s="6"/>
      <c r="I297" s="102" t="s">
        <v>150</v>
      </c>
      <c r="J297" s="24">
        <v>220.43</v>
      </c>
      <c r="K297" s="24">
        <v>0</v>
      </c>
      <c r="L297" s="6">
        <v>43978</v>
      </c>
    </row>
    <row r="298" spans="1:12" x14ac:dyDescent="0.3">
      <c r="A298" s="102"/>
      <c r="B298" s="142"/>
      <c r="C298" s="102"/>
      <c r="D298" s="102"/>
      <c r="E298" s="102" t="s">
        <v>642</v>
      </c>
      <c r="F298" s="24">
        <v>1849.45</v>
      </c>
      <c r="G298" s="6">
        <v>43978.429791666669</v>
      </c>
      <c r="H298" s="6"/>
      <c r="I298" s="102" t="s">
        <v>643</v>
      </c>
      <c r="J298" s="24">
        <v>1849.45</v>
      </c>
      <c r="K298" s="24">
        <v>0</v>
      </c>
      <c r="L298" s="6">
        <v>43978</v>
      </c>
    </row>
    <row r="299" spans="1:12" x14ac:dyDescent="0.3">
      <c r="A299" s="102"/>
      <c r="B299" s="142"/>
      <c r="C299" s="102"/>
      <c r="D299" s="102"/>
      <c r="E299" s="102" t="s">
        <v>644</v>
      </c>
      <c r="F299" s="24">
        <v>300</v>
      </c>
      <c r="G299" s="6">
        <v>43980.162349537037</v>
      </c>
      <c r="H299" s="6"/>
      <c r="I299" s="102" t="s">
        <v>645</v>
      </c>
      <c r="J299" s="24">
        <v>300</v>
      </c>
      <c r="K299" s="24">
        <v>0</v>
      </c>
      <c r="L299" s="6">
        <v>43980</v>
      </c>
    </row>
    <row r="300" spans="1:12" x14ac:dyDescent="0.3">
      <c r="A300" s="102"/>
      <c r="B300" s="142"/>
      <c r="C300" s="102"/>
      <c r="D300" s="102"/>
      <c r="E300" s="102" t="s">
        <v>646</v>
      </c>
      <c r="F300" s="24">
        <v>1574.8</v>
      </c>
      <c r="G300" s="6">
        <v>43983.446979166663</v>
      </c>
      <c r="H300" s="6"/>
      <c r="I300" s="102" t="s">
        <v>144</v>
      </c>
      <c r="J300" s="24">
        <v>1574.8</v>
      </c>
      <c r="K300" s="24">
        <v>0</v>
      </c>
      <c r="L300" s="6">
        <v>43983</v>
      </c>
    </row>
    <row r="301" spans="1:12" x14ac:dyDescent="0.3">
      <c r="A301" s="102"/>
      <c r="B301" s="142"/>
      <c r="C301" s="102"/>
      <c r="D301" s="102"/>
      <c r="E301" s="102" t="s">
        <v>647</v>
      </c>
      <c r="F301" s="24">
        <v>1495.66</v>
      </c>
      <c r="G301" s="6">
        <v>43983.44740740741</v>
      </c>
      <c r="H301" s="6"/>
      <c r="I301" s="102" t="s">
        <v>146</v>
      </c>
      <c r="J301" s="24">
        <v>1495.66</v>
      </c>
      <c r="K301" s="24">
        <v>0</v>
      </c>
      <c r="L301" s="6">
        <v>43983</v>
      </c>
    </row>
    <row r="302" spans="1:12" x14ac:dyDescent="0.3">
      <c r="A302" s="102"/>
      <c r="B302" s="142"/>
      <c r="C302" s="102"/>
      <c r="D302" s="102"/>
      <c r="E302" s="102" t="s">
        <v>648</v>
      </c>
      <c r="F302" s="24">
        <v>16.98</v>
      </c>
      <c r="G302" s="6">
        <v>43983.447997685187</v>
      </c>
      <c r="H302" s="6"/>
      <c r="I302" s="102" t="s">
        <v>583</v>
      </c>
      <c r="J302" s="24">
        <v>16.98</v>
      </c>
      <c r="K302" s="24">
        <v>0</v>
      </c>
      <c r="L302" s="6">
        <v>43983</v>
      </c>
    </row>
    <row r="303" spans="1:12" x14ac:dyDescent="0.3">
      <c r="A303" s="102"/>
      <c r="B303" s="142"/>
      <c r="C303" s="102"/>
      <c r="D303" s="102"/>
      <c r="E303" s="102" t="s">
        <v>649</v>
      </c>
      <c r="F303" s="24">
        <v>17.98</v>
      </c>
      <c r="G303" s="6">
        <v>43983.448333333334</v>
      </c>
      <c r="H303" s="6"/>
      <c r="I303" s="102" t="s">
        <v>521</v>
      </c>
      <c r="J303" s="24">
        <v>17.98</v>
      </c>
      <c r="K303" s="24">
        <v>0</v>
      </c>
      <c r="L303" s="6">
        <v>43983</v>
      </c>
    </row>
    <row r="304" spans="1:12" x14ac:dyDescent="0.3">
      <c r="A304" s="102"/>
      <c r="B304" s="142"/>
      <c r="C304" s="102"/>
      <c r="D304" s="102"/>
      <c r="E304" s="102" t="s">
        <v>650</v>
      </c>
      <c r="F304" s="24">
        <v>7685.47</v>
      </c>
      <c r="G304" s="6">
        <v>43983.449143518519</v>
      </c>
      <c r="H304" s="6"/>
      <c r="I304" s="102" t="s">
        <v>166</v>
      </c>
      <c r="J304" s="24">
        <v>7685.47</v>
      </c>
      <c r="K304" s="24">
        <v>0</v>
      </c>
      <c r="L304" s="6">
        <v>43983</v>
      </c>
    </row>
    <row r="305" spans="1:16" x14ac:dyDescent="0.3">
      <c r="A305" s="102"/>
      <c r="B305" s="142"/>
      <c r="C305" s="102"/>
      <c r="D305" s="102"/>
      <c r="E305" s="102" t="s">
        <v>651</v>
      </c>
      <c r="F305" s="24">
        <v>20280</v>
      </c>
      <c r="G305" s="6">
        <v>43983.457106481481</v>
      </c>
      <c r="H305" s="6"/>
      <c r="I305" s="102" t="s">
        <v>652</v>
      </c>
      <c r="J305" s="24">
        <v>20280</v>
      </c>
      <c r="K305" s="24">
        <v>0</v>
      </c>
      <c r="L305" s="6">
        <v>43983</v>
      </c>
    </row>
    <row r="306" spans="1:16" x14ac:dyDescent="0.3">
      <c r="A306" s="102"/>
      <c r="B306" s="142"/>
      <c r="C306" s="102"/>
      <c r="D306" s="102"/>
      <c r="E306" s="102" t="s">
        <v>653</v>
      </c>
      <c r="F306" s="24">
        <v>5939.31</v>
      </c>
      <c r="G306" s="6">
        <v>43984.163541666669</v>
      </c>
      <c r="H306" s="6"/>
      <c r="I306" s="102" t="s">
        <v>654</v>
      </c>
      <c r="J306" s="24">
        <v>5939.31</v>
      </c>
      <c r="K306" s="24">
        <v>0</v>
      </c>
      <c r="L306" s="6">
        <v>43984</v>
      </c>
    </row>
    <row r="307" spans="1:16" x14ac:dyDescent="0.3">
      <c r="E307" s="102" t="s">
        <v>679</v>
      </c>
      <c r="F307" s="46">
        <v>139.94999999999999</v>
      </c>
      <c r="G307" s="6">
        <v>43986</v>
      </c>
      <c r="H307" s="27"/>
      <c r="I307" s="102" t="s">
        <v>655</v>
      </c>
      <c r="J307" s="24">
        <v>139.94999999999999</v>
      </c>
      <c r="K307" s="24">
        <v>0</v>
      </c>
      <c r="L307" s="6">
        <v>43986</v>
      </c>
      <c r="P307" s="139"/>
    </row>
    <row r="308" spans="1:16" x14ac:dyDescent="0.3">
      <c r="E308" s="36" t="s">
        <v>680</v>
      </c>
      <c r="F308" s="37">
        <v>325</v>
      </c>
      <c r="G308" s="38">
        <v>43990.161944444444</v>
      </c>
      <c r="H308" s="38"/>
      <c r="I308" s="36" t="s">
        <v>681</v>
      </c>
      <c r="J308" s="37">
        <v>325</v>
      </c>
      <c r="K308" s="37">
        <v>0</v>
      </c>
      <c r="L308" s="38">
        <v>43990</v>
      </c>
      <c r="P308" s="139"/>
    </row>
    <row r="309" spans="1:16" x14ac:dyDescent="0.3">
      <c r="E309" s="36" t="s">
        <v>682</v>
      </c>
      <c r="F309" s="37">
        <v>1430.6</v>
      </c>
      <c r="G309" s="38">
        <v>43990.425358796296</v>
      </c>
      <c r="H309" s="38"/>
      <c r="I309" s="36" t="s">
        <v>144</v>
      </c>
      <c r="J309" s="37">
        <v>1430.6</v>
      </c>
      <c r="K309" s="37">
        <v>0</v>
      </c>
      <c r="L309" s="38">
        <v>43990</v>
      </c>
      <c r="P309" s="139"/>
    </row>
    <row r="310" spans="1:16" x14ac:dyDescent="0.3">
      <c r="E310" s="36" t="s">
        <v>683</v>
      </c>
      <c r="F310" s="37">
        <v>269.5</v>
      </c>
      <c r="G310" s="38">
        <v>43990.426412037035</v>
      </c>
      <c r="H310" s="38"/>
      <c r="I310" s="36" t="s">
        <v>684</v>
      </c>
      <c r="J310" s="37">
        <v>269.5</v>
      </c>
      <c r="K310" s="37">
        <v>0</v>
      </c>
      <c r="L310" s="38">
        <v>43990</v>
      </c>
      <c r="P310" s="139"/>
    </row>
    <row r="311" spans="1:16" x14ac:dyDescent="0.3">
      <c r="E311" s="36" t="s">
        <v>685</v>
      </c>
      <c r="F311" s="37">
        <v>5566.96</v>
      </c>
      <c r="G311" s="38">
        <v>43990.428969907407</v>
      </c>
      <c r="H311" s="38"/>
      <c r="I311" s="36" t="s">
        <v>146</v>
      </c>
      <c r="J311" s="37">
        <v>5566.96</v>
      </c>
      <c r="K311" s="37">
        <v>0</v>
      </c>
      <c r="L311" s="38">
        <v>43990</v>
      </c>
      <c r="P311" s="139"/>
    </row>
    <row r="312" spans="1:16" x14ac:dyDescent="0.3">
      <c r="E312" s="36" t="s">
        <v>686</v>
      </c>
      <c r="F312" s="37">
        <v>4229.6499999999996</v>
      </c>
      <c r="G312" s="38">
        <v>43990.429791666669</v>
      </c>
      <c r="H312" s="38"/>
      <c r="I312" s="36" t="s">
        <v>148</v>
      </c>
      <c r="J312" s="37">
        <v>4229.6499999999996</v>
      </c>
      <c r="K312" s="37">
        <v>0</v>
      </c>
      <c r="L312" s="38">
        <v>43990</v>
      </c>
      <c r="P312" s="139"/>
    </row>
    <row r="313" spans="1:16" x14ac:dyDescent="0.3">
      <c r="E313" s="36" t="s">
        <v>687</v>
      </c>
      <c r="F313" s="37">
        <v>693.12</v>
      </c>
      <c r="G313" s="38">
        <v>43990.430671296293</v>
      </c>
      <c r="H313" s="38"/>
      <c r="I313" s="36" t="s">
        <v>688</v>
      </c>
      <c r="J313" s="37">
        <v>693.12</v>
      </c>
      <c r="K313" s="37">
        <v>0</v>
      </c>
      <c r="L313" s="38">
        <v>43990</v>
      </c>
      <c r="P313" s="139"/>
    </row>
    <row r="314" spans="1:16" x14ac:dyDescent="0.3">
      <c r="E314" s="36" t="s">
        <v>689</v>
      </c>
      <c r="F314" s="37">
        <v>560.66</v>
      </c>
      <c r="G314" s="38">
        <v>43990.431527777779</v>
      </c>
      <c r="H314" s="38"/>
      <c r="I314" s="36" t="s">
        <v>690</v>
      </c>
      <c r="J314" s="37">
        <v>560.66</v>
      </c>
      <c r="K314" s="37">
        <v>0</v>
      </c>
      <c r="L314" s="38">
        <v>43990</v>
      </c>
      <c r="P314" s="139"/>
    </row>
    <row r="315" spans="1:16" x14ac:dyDescent="0.3">
      <c r="E315" s="36" t="s">
        <v>691</v>
      </c>
      <c r="F315" s="37">
        <v>8461.4500000000007</v>
      </c>
      <c r="G315" s="38">
        <v>43990.440092592595</v>
      </c>
      <c r="H315" s="38"/>
      <c r="I315" s="36" t="s">
        <v>692</v>
      </c>
      <c r="J315" s="37">
        <v>8461.4500000000007</v>
      </c>
      <c r="K315" s="37">
        <v>0</v>
      </c>
      <c r="L315" s="38">
        <v>43990</v>
      </c>
      <c r="P315" s="139"/>
    </row>
    <row r="316" spans="1:16" x14ac:dyDescent="0.3">
      <c r="E316" s="36" t="s">
        <v>693</v>
      </c>
      <c r="F316" s="37">
        <v>8218.83</v>
      </c>
      <c r="G316" s="38">
        <v>43990.441527777781</v>
      </c>
      <c r="H316" s="38"/>
      <c r="I316" s="36" t="s">
        <v>153</v>
      </c>
      <c r="J316" s="37">
        <v>8218.83</v>
      </c>
      <c r="K316" s="37">
        <v>0</v>
      </c>
      <c r="L316" s="38">
        <v>43990</v>
      </c>
      <c r="P316" s="139"/>
    </row>
    <row r="317" spans="1:16" x14ac:dyDescent="0.3">
      <c r="E317" s="36" t="s">
        <v>694</v>
      </c>
      <c r="F317" s="37">
        <v>151.87</v>
      </c>
      <c r="G317" s="38">
        <v>43990.441840277781</v>
      </c>
      <c r="H317" s="38"/>
      <c r="I317" s="36" t="s">
        <v>252</v>
      </c>
      <c r="J317" s="37">
        <v>77.48</v>
      </c>
      <c r="K317" s="37">
        <v>0</v>
      </c>
      <c r="L317" s="38">
        <v>43990</v>
      </c>
      <c r="P317" s="139"/>
    </row>
    <row r="318" spans="1:16" x14ac:dyDescent="0.3">
      <c r="E318" s="36" t="s">
        <v>695</v>
      </c>
      <c r="F318" s="37">
        <v>77.48</v>
      </c>
      <c r="G318" s="38">
        <v>43990.443032407406</v>
      </c>
      <c r="H318" s="38"/>
      <c r="I318" s="36" t="s">
        <v>150</v>
      </c>
      <c r="J318" s="37">
        <v>151.87</v>
      </c>
      <c r="K318" s="37">
        <v>0</v>
      </c>
      <c r="L318" s="38">
        <v>43990</v>
      </c>
      <c r="P318" s="139"/>
    </row>
    <row r="319" spans="1:16" x14ac:dyDescent="0.3">
      <c r="E319" s="36" t="s">
        <v>696</v>
      </c>
      <c r="F319" s="37">
        <v>1478.59</v>
      </c>
      <c r="G319" s="38">
        <v>43990.444687499999</v>
      </c>
      <c r="H319" s="38"/>
      <c r="I319" s="36" t="s">
        <v>250</v>
      </c>
      <c r="J319" s="37">
        <v>1478.59</v>
      </c>
      <c r="K319" s="37">
        <v>0</v>
      </c>
      <c r="L319" s="38">
        <v>43990</v>
      </c>
      <c r="P319" s="139"/>
    </row>
    <row r="320" spans="1:16" x14ac:dyDescent="0.3">
      <c r="E320" s="36" t="s">
        <v>697</v>
      </c>
      <c r="F320" s="37">
        <v>4500</v>
      </c>
      <c r="G320" s="38">
        <v>43990.994942129626</v>
      </c>
      <c r="H320" s="38"/>
      <c r="I320" s="36" t="s">
        <v>698</v>
      </c>
      <c r="J320" s="140">
        <v>4500</v>
      </c>
      <c r="K320" s="36"/>
      <c r="L320" s="38">
        <v>43990</v>
      </c>
      <c r="P320" s="139"/>
    </row>
    <row r="321" spans="5:16" x14ac:dyDescent="0.3">
      <c r="E321" s="36" t="s">
        <v>699</v>
      </c>
      <c r="F321" s="37">
        <v>224.85</v>
      </c>
      <c r="G321" s="38">
        <v>43991.022152777776</v>
      </c>
      <c r="H321" s="38"/>
      <c r="I321" s="36" t="s">
        <v>700</v>
      </c>
      <c r="J321" s="140">
        <v>224.85</v>
      </c>
      <c r="K321" s="36"/>
      <c r="L321" s="38">
        <v>43991</v>
      </c>
      <c r="P321" s="139"/>
    </row>
    <row r="322" spans="5:16" x14ac:dyDescent="0.3">
      <c r="E322" s="36" t="s">
        <v>701</v>
      </c>
      <c r="F322" s="37">
        <v>359.85</v>
      </c>
      <c r="G322" s="38">
        <v>43991.02447916667</v>
      </c>
      <c r="H322" s="38"/>
      <c r="I322" s="36" t="s">
        <v>702</v>
      </c>
      <c r="J322" s="140">
        <v>359.85</v>
      </c>
      <c r="K322" s="36"/>
      <c r="L322" s="38">
        <v>43991</v>
      </c>
      <c r="P322" s="139"/>
    </row>
    <row r="323" spans="5:16" x14ac:dyDescent="0.3">
      <c r="E323" s="36" t="s">
        <v>703</v>
      </c>
      <c r="F323" s="37">
        <v>419.85</v>
      </c>
      <c r="G323" s="38">
        <v>43991.024872685186</v>
      </c>
      <c r="H323" s="38"/>
      <c r="I323" s="36" t="s">
        <v>704</v>
      </c>
      <c r="J323" s="140">
        <v>419.85</v>
      </c>
      <c r="K323" s="36"/>
      <c r="L323" s="38">
        <v>43991</v>
      </c>
      <c r="P323" s="139"/>
    </row>
    <row r="324" spans="5:16" x14ac:dyDescent="0.3">
      <c r="E324" s="36" t="s">
        <v>705</v>
      </c>
      <c r="F324" s="37">
        <v>359.85</v>
      </c>
      <c r="G324" s="38">
        <v>43991.025219907409</v>
      </c>
      <c r="H324" s="38"/>
      <c r="I324" s="36" t="s">
        <v>706</v>
      </c>
      <c r="J324" s="140">
        <v>359.85</v>
      </c>
      <c r="K324" s="36"/>
      <c r="L324" s="38">
        <v>43991</v>
      </c>
      <c r="P324" s="139"/>
    </row>
    <row r="325" spans="5:16" x14ac:dyDescent="0.3">
      <c r="E325" s="36" t="s">
        <v>707</v>
      </c>
      <c r="F325" s="37">
        <v>359.85</v>
      </c>
      <c r="G325" s="38">
        <v>43991.025648148148</v>
      </c>
      <c r="H325" s="38"/>
      <c r="I325" s="36" t="s">
        <v>708</v>
      </c>
      <c r="J325" s="140">
        <v>359.85</v>
      </c>
      <c r="K325" s="36"/>
      <c r="L325" s="38">
        <v>43991</v>
      </c>
      <c r="P325" s="139"/>
    </row>
    <row r="326" spans="5:16" x14ac:dyDescent="0.3">
      <c r="E326" s="36" t="s">
        <v>709</v>
      </c>
      <c r="F326" s="37">
        <v>299.85000000000002</v>
      </c>
      <c r="G326" s="38">
        <v>43991.025995370372</v>
      </c>
      <c r="H326" s="38"/>
      <c r="I326" s="36" t="s">
        <v>710</v>
      </c>
      <c r="J326" s="140">
        <v>299.85000000000002</v>
      </c>
      <c r="K326" s="36"/>
      <c r="L326" s="38">
        <v>43991</v>
      </c>
      <c r="P326" s="139"/>
    </row>
    <row r="327" spans="5:16" x14ac:dyDescent="0.3">
      <c r="E327" s="36" t="s">
        <v>711</v>
      </c>
      <c r="F327" s="37">
        <v>2243.25</v>
      </c>
      <c r="G327" s="38">
        <v>43991.162615740737</v>
      </c>
      <c r="H327" s="38"/>
      <c r="I327" s="36" t="s">
        <v>712</v>
      </c>
      <c r="J327" s="37">
        <v>2243.25</v>
      </c>
      <c r="K327" s="37">
        <v>0</v>
      </c>
      <c r="L327" s="38">
        <v>43991</v>
      </c>
      <c r="P327" s="139"/>
    </row>
    <row r="328" spans="5:16" x14ac:dyDescent="0.3">
      <c r="E328" s="36" t="s">
        <v>713</v>
      </c>
      <c r="F328" s="37">
        <v>11231.25</v>
      </c>
      <c r="G328" s="38">
        <v>43991.711331018516</v>
      </c>
      <c r="H328" s="38"/>
      <c r="I328" s="36" t="s">
        <v>714</v>
      </c>
      <c r="J328" s="140">
        <v>11231.25</v>
      </c>
      <c r="K328" s="36"/>
      <c r="L328" s="38">
        <v>43991</v>
      </c>
      <c r="P328" s="139"/>
    </row>
    <row r="329" spans="5:16" x14ac:dyDescent="0.3">
      <c r="E329" s="36" t="s">
        <v>715</v>
      </c>
      <c r="F329" s="37">
        <v>4500</v>
      </c>
      <c r="G329" s="38">
        <v>43991.775520833333</v>
      </c>
      <c r="H329" s="38"/>
      <c r="I329" s="36" t="s">
        <v>716</v>
      </c>
      <c r="J329" s="140">
        <v>4500</v>
      </c>
      <c r="K329" s="36"/>
      <c r="L329" s="38">
        <v>43991</v>
      </c>
      <c r="P329" s="139"/>
    </row>
    <row r="330" spans="5:16" x14ac:dyDescent="0.3">
      <c r="E330" s="36" t="s">
        <v>717</v>
      </c>
      <c r="F330" s="37">
        <v>4500</v>
      </c>
      <c r="G330" s="38">
        <v>43991.775821759256</v>
      </c>
      <c r="H330" s="38"/>
      <c r="I330" s="36" t="s">
        <v>718</v>
      </c>
      <c r="J330" s="140">
        <v>4500</v>
      </c>
      <c r="K330" s="36"/>
      <c r="L330" s="38">
        <v>43991</v>
      </c>
      <c r="P330" s="139"/>
    </row>
    <row r="331" spans="5:16" x14ac:dyDescent="0.3">
      <c r="E331" s="36" t="s">
        <v>719</v>
      </c>
      <c r="F331" s="37">
        <v>3750</v>
      </c>
      <c r="G331" s="38">
        <v>43991.849803240744</v>
      </c>
      <c r="H331" s="38"/>
      <c r="I331" s="36" t="s">
        <v>720</v>
      </c>
      <c r="J331" s="140">
        <v>3750</v>
      </c>
      <c r="K331" s="36"/>
      <c r="L331" s="38">
        <v>43991</v>
      </c>
      <c r="P331" s="139"/>
    </row>
    <row r="332" spans="5:16" x14ac:dyDescent="0.3">
      <c r="E332" s="36" t="s">
        <v>721</v>
      </c>
      <c r="F332" s="37">
        <v>3750</v>
      </c>
      <c r="G332" s="38">
        <v>43991.862928240742</v>
      </c>
      <c r="H332" s="38"/>
      <c r="I332" s="36" t="s">
        <v>722</v>
      </c>
      <c r="J332" s="140">
        <v>3750</v>
      </c>
      <c r="K332" s="36"/>
      <c r="L332" s="38">
        <v>43991</v>
      </c>
      <c r="P332" s="139"/>
    </row>
    <row r="333" spans="5:16" x14ac:dyDescent="0.3">
      <c r="E333" s="36" t="s">
        <v>723</v>
      </c>
      <c r="F333" s="37">
        <v>3750</v>
      </c>
      <c r="G333" s="38">
        <v>43991.875868055555</v>
      </c>
      <c r="H333" s="38"/>
      <c r="I333" s="36" t="s">
        <v>724</v>
      </c>
      <c r="J333" s="140">
        <v>3750</v>
      </c>
      <c r="K333" s="36"/>
      <c r="L333" s="38">
        <v>43991</v>
      </c>
      <c r="P333" s="139"/>
    </row>
    <row r="334" spans="5:16" x14ac:dyDescent="0.3">
      <c r="E334" s="36" t="s">
        <v>725</v>
      </c>
      <c r="F334" s="37">
        <v>0</v>
      </c>
      <c r="G334" s="38">
        <v>43994.786770833336</v>
      </c>
      <c r="H334" s="38"/>
      <c r="I334" s="36" t="s">
        <v>726</v>
      </c>
      <c r="J334" s="140">
        <v>0</v>
      </c>
      <c r="K334" s="36"/>
      <c r="L334" s="38">
        <v>43994</v>
      </c>
      <c r="P334" s="139"/>
    </row>
    <row r="335" spans="5:16" x14ac:dyDescent="0.3">
      <c r="E335" s="36" t="s">
        <v>727</v>
      </c>
      <c r="F335" s="37">
        <v>0</v>
      </c>
      <c r="G335" s="38">
        <v>43994.786817129629</v>
      </c>
      <c r="H335" s="38"/>
      <c r="I335" s="36" t="s">
        <v>726</v>
      </c>
      <c r="J335" s="140">
        <v>0</v>
      </c>
      <c r="K335" s="36"/>
      <c r="L335" s="38">
        <v>43994</v>
      </c>
      <c r="P335" s="139"/>
    </row>
    <row r="336" spans="5:16" x14ac:dyDescent="0.3">
      <c r="E336" s="36" t="s">
        <v>728</v>
      </c>
      <c r="F336" s="37">
        <v>0</v>
      </c>
      <c r="G336" s="38">
        <v>43994.786863425928</v>
      </c>
      <c r="H336" s="38"/>
      <c r="I336" s="36" t="s">
        <v>726</v>
      </c>
      <c r="J336" s="140">
        <v>0</v>
      </c>
      <c r="K336" s="36"/>
      <c r="L336" s="38">
        <v>43994</v>
      </c>
      <c r="P336" s="139"/>
    </row>
    <row r="337" spans="5:16" x14ac:dyDescent="0.3">
      <c r="E337" s="36" t="s">
        <v>729</v>
      </c>
      <c r="F337" s="37">
        <v>0</v>
      </c>
      <c r="G337" s="38">
        <v>43994.786909722221</v>
      </c>
      <c r="H337" s="38"/>
      <c r="I337" s="36" t="s">
        <v>726</v>
      </c>
      <c r="J337" s="140">
        <v>0</v>
      </c>
      <c r="K337" s="36"/>
      <c r="L337" s="38">
        <v>43994</v>
      </c>
      <c r="P337" s="139"/>
    </row>
    <row r="338" spans="5:16" x14ac:dyDescent="0.3">
      <c r="E338" s="36" t="s">
        <v>730</v>
      </c>
      <c r="F338" s="37">
        <v>0</v>
      </c>
      <c r="G338" s="38">
        <v>43994.786956018521</v>
      </c>
      <c r="H338" s="38"/>
      <c r="I338" s="36" t="s">
        <v>726</v>
      </c>
      <c r="J338" s="140">
        <v>0</v>
      </c>
      <c r="K338" s="36"/>
      <c r="L338" s="38">
        <v>43994</v>
      </c>
      <c r="P338" s="139"/>
    </row>
    <row r="339" spans="5:16" x14ac:dyDescent="0.3">
      <c r="E339" s="36" t="s">
        <v>731</v>
      </c>
      <c r="F339" s="37">
        <v>0</v>
      </c>
      <c r="G339" s="38">
        <v>43994.787002314813</v>
      </c>
      <c r="H339" s="38"/>
      <c r="I339" s="36" t="s">
        <v>726</v>
      </c>
      <c r="J339" s="140">
        <v>0</v>
      </c>
      <c r="K339" s="36"/>
      <c r="L339" s="38">
        <v>43994</v>
      </c>
      <c r="P339" s="139"/>
    </row>
    <row r="340" spans="5:16" x14ac:dyDescent="0.3">
      <c r="E340" s="36" t="s">
        <v>732</v>
      </c>
      <c r="F340" s="37">
        <v>0</v>
      </c>
      <c r="G340" s="38">
        <v>43997.137685185182</v>
      </c>
      <c r="H340" s="38"/>
      <c r="I340" s="36" t="s">
        <v>726</v>
      </c>
      <c r="J340" s="140">
        <v>0</v>
      </c>
      <c r="K340" s="36"/>
      <c r="L340" s="38">
        <v>43997</v>
      </c>
      <c r="P340" s="139"/>
    </row>
    <row r="341" spans="5:16" x14ac:dyDescent="0.3">
      <c r="E341" s="36" t="s">
        <v>733</v>
      </c>
      <c r="F341" s="37">
        <v>3289.44</v>
      </c>
      <c r="G341" s="38">
        <v>43998.162708333337</v>
      </c>
      <c r="H341" s="38"/>
      <c r="I341" s="36" t="s">
        <v>734</v>
      </c>
      <c r="J341" s="37">
        <v>3289.44</v>
      </c>
      <c r="K341" s="37">
        <v>0</v>
      </c>
      <c r="L341" s="38">
        <v>43998</v>
      </c>
      <c r="P341" s="139"/>
    </row>
    <row r="342" spans="5:16" x14ac:dyDescent="0.3">
      <c r="E342" s="36" t="s">
        <v>735</v>
      </c>
      <c r="F342" s="37">
        <v>4354.3900000000003</v>
      </c>
      <c r="G342" s="38">
        <v>43998.466562499998</v>
      </c>
      <c r="H342" s="38"/>
      <c r="I342" s="36" t="s">
        <v>736</v>
      </c>
      <c r="J342" s="37">
        <v>4354.3900000000003</v>
      </c>
      <c r="K342" s="37">
        <v>0</v>
      </c>
      <c r="L342" s="38">
        <v>43998</v>
      </c>
      <c r="P342" s="139"/>
    </row>
    <row r="343" spans="5:16" x14ac:dyDescent="0.3">
      <c r="E343" s="36" t="s">
        <v>737</v>
      </c>
      <c r="F343" s="37">
        <v>1714.41</v>
      </c>
      <c r="G343" s="38">
        <v>43998.46733796296</v>
      </c>
      <c r="H343" s="38"/>
      <c r="I343" s="36" t="s">
        <v>144</v>
      </c>
      <c r="J343" s="37">
        <v>1714.41</v>
      </c>
      <c r="K343" s="37">
        <v>0</v>
      </c>
      <c r="L343" s="38">
        <v>43998</v>
      </c>
      <c r="P343" s="139"/>
    </row>
    <row r="344" spans="5:16" x14ac:dyDescent="0.3">
      <c r="E344" s="36" t="s">
        <v>738</v>
      </c>
      <c r="F344" s="37">
        <v>1255.6600000000001</v>
      </c>
      <c r="G344" s="38">
        <v>43998.467592592591</v>
      </c>
      <c r="H344" s="38"/>
      <c r="I344" s="36" t="s">
        <v>146</v>
      </c>
      <c r="J344" s="37">
        <v>1255.6600000000001</v>
      </c>
      <c r="K344" s="37">
        <v>0</v>
      </c>
      <c r="L344" s="38">
        <v>43998</v>
      </c>
      <c r="P344" s="139"/>
    </row>
    <row r="345" spans="5:16" x14ac:dyDescent="0.3">
      <c r="E345" s="36" t="s">
        <v>739</v>
      </c>
      <c r="F345" s="37">
        <v>8987.35</v>
      </c>
      <c r="G345" s="38">
        <v>43998.468425925923</v>
      </c>
      <c r="H345" s="38"/>
      <c r="I345" s="36" t="s">
        <v>148</v>
      </c>
      <c r="J345" s="37">
        <v>8987.35</v>
      </c>
      <c r="K345" s="37">
        <v>0</v>
      </c>
      <c r="L345" s="38">
        <v>43998</v>
      </c>
      <c r="P345" s="139"/>
    </row>
    <row r="346" spans="5:16" x14ac:dyDescent="0.3">
      <c r="E346" s="36" t="s">
        <v>740</v>
      </c>
      <c r="F346" s="37">
        <v>13862.81</v>
      </c>
      <c r="G346" s="38">
        <v>43998.470046296294</v>
      </c>
      <c r="H346" s="38"/>
      <c r="I346" s="36" t="s">
        <v>153</v>
      </c>
      <c r="J346" s="37">
        <v>13862.81</v>
      </c>
      <c r="K346" s="37">
        <v>0</v>
      </c>
      <c r="L346" s="38">
        <v>43998</v>
      </c>
      <c r="P346" s="139"/>
    </row>
    <row r="347" spans="5:16" x14ac:dyDescent="0.3">
      <c r="E347" s="36" t="s">
        <v>741</v>
      </c>
      <c r="F347" s="37">
        <v>953.26</v>
      </c>
      <c r="G347" s="38">
        <v>43998.470300925925</v>
      </c>
      <c r="H347" s="38"/>
      <c r="I347" s="36" t="s">
        <v>150</v>
      </c>
      <c r="J347" s="37">
        <v>953.26</v>
      </c>
      <c r="K347" s="37">
        <v>0</v>
      </c>
      <c r="L347" s="38">
        <v>43998</v>
      </c>
      <c r="P347" s="139"/>
    </row>
    <row r="348" spans="5:16" x14ac:dyDescent="0.3">
      <c r="E348" s="36" t="s">
        <v>742</v>
      </c>
      <c r="F348" s="37">
        <v>3275.35</v>
      </c>
      <c r="G348" s="38">
        <v>43998.493831018517</v>
      </c>
      <c r="H348" s="38"/>
      <c r="I348" s="36" t="s">
        <v>743</v>
      </c>
      <c r="J348" s="37">
        <v>3275.35</v>
      </c>
      <c r="K348" s="37">
        <v>0</v>
      </c>
      <c r="L348" s="38">
        <v>43998</v>
      </c>
      <c r="P348" s="139"/>
    </row>
    <row r="349" spans="5:16" x14ac:dyDescent="0.3">
      <c r="E349" s="36" t="s">
        <v>744</v>
      </c>
      <c r="F349" s="37">
        <v>1625</v>
      </c>
      <c r="G349" s="38">
        <v>43998.502858796295</v>
      </c>
      <c r="H349" s="38"/>
      <c r="I349" s="36" t="s">
        <v>745</v>
      </c>
      <c r="J349" s="37">
        <v>1625</v>
      </c>
      <c r="K349" s="37">
        <v>0</v>
      </c>
      <c r="L349" s="38">
        <v>43998</v>
      </c>
      <c r="P349" s="139"/>
    </row>
    <row r="350" spans="5:16" x14ac:dyDescent="0.3">
      <c r="E350" s="36" t="s">
        <v>746</v>
      </c>
      <c r="F350" s="37">
        <v>95</v>
      </c>
      <c r="G350" s="38">
        <v>43999.161863425928</v>
      </c>
      <c r="H350" s="38"/>
      <c r="I350" s="36" t="s">
        <v>747</v>
      </c>
      <c r="J350" s="37">
        <v>95</v>
      </c>
      <c r="K350" s="37">
        <v>0</v>
      </c>
      <c r="L350" s="38">
        <v>43999</v>
      </c>
      <c r="P350" s="139"/>
    </row>
    <row r="351" spans="5:16" x14ac:dyDescent="0.3">
      <c r="E351" s="36" t="s">
        <v>748</v>
      </c>
      <c r="F351" s="37">
        <v>0</v>
      </c>
      <c r="G351" s="38">
        <v>44004.387372685182</v>
      </c>
      <c r="H351" s="38"/>
      <c r="I351" s="36" t="s">
        <v>726</v>
      </c>
      <c r="J351" s="140">
        <v>0</v>
      </c>
      <c r="K351" s="36"/>
      <c r="L351" s="38">
        <v>44004</v>
      </c>
      <c r="P351" s="139"/>
    </row>
    <row r="352" spans="5:16" x14ac:dyDescent="0.3">
      <c r="E352" s="36" t="s">
        <v>749</v>
      </c>
      <c r="F352" s="37">
        <v>0</v>
      </c>
      <c r="G352" s="38">
        <v>44004.456354166665</v>
      </c>
      <c r="H352" s="38"/>
      <c r="I352" s="36" t="s">
        <v>726</v>
      </c>
      <c r="J352" s="140">
        <v>0</v>
      </c>
      <c r="K352" s="36"/>
      <c r="L352" s="38">
        <v>44004</v>
      </c>
      <c r="P352" s="139"/>
    </row>
    <row r="353" spans="5:16" x14ac:dyDescent="0.3">
      <c r="E353" s="36" t="s">
        <v>750</v>
      </c>
      <c r="F353" s="37">
        <v>0</v>
      </c>
      <c r="G353" s="38">
        <v>44004.635393518518</v>
      </c>
      <c r="H353" s="38"/>
      <c r="I353" s="36" t="s">
        <v>726</v>
      </c>
      <c r="J353" s="140">
        <v>0</v>
      </c>
      <c r="K353" s="36"/>
      <c r="L353" s="38">
        <v>44004</v>
      </c>
      <c r="P353" s="139"/>
    </row>
    <row r="354" spans="5:16" x14ac:dyDescent="0.3">
      <c r="E354" s="36" t="s">
        <v>751</v>
      </c>
      <c r="F354" s="37">
        <v>3156.06</v>
      </c>
      <c r="G354" s="38">
        <v>44005.162604166668</v>
      </c>
      <c r="H354" s="38"/>
      <c r="I354" s="36" t="s">
        <v>752</v>
      </c>
      <c r="J354" s="37">
        <v>3156.06</v>
      </c>
      <c r="K354" s="37">
        <v>0</v>
      </c>
      <c r="L354" s="38">
        <v>44005</v>
      </c>
      <c r="P354" s="139"/>
    </row>
    <row r="355" spans="5:16" x14ac:dyDescent="0.3">
      <c r="E355" s="36" t="s">
        <v>753</v>
      </c>
      <c r="F355" s="37">
        <v>1709.41</v>
      </c>
      <c r="G355" s="38">
        <v>44005.413993055554</v>
      </c>
      <c r="H355" s="38"/>
      <c r="I355" s="36" t="s">
        <v>144</v>
      </c>
      <c r="J355" s="37">
        <v>1709.41</v>
      </c>
      <c r="K355" s="37">
        <v>0</v>
      </c>
      <c r="L355" s="38">
        <v>44005</v>
      </c>
      <c r="P355" s="139"/>
    </row>
    <row r="356" spans="5:16" x14ac:dyDescent="0.3">
      <c r="E356" s="36" t="s">
        <v>754</v>
      </c>
      <c r="F356" s="37">
        <v>1848.3</v>
      </c>
      <c r="G356" s="38">
        <v>44005.414247685185</v>
      </c>
      <c r="H356" s="38"/>
      <c r="I356" s="36" t="s">
        <v>146</v>
      </c>
      <c r="J356" s="37">
        <v>1848.3</v>
      </c>
      <c r="K356" s="37">
        <v>0</v>
      </c>
      <c r="L356" s="38">
        <v>44005</v>
      </c>
      <c r="P356" s="139"/>
    </row>
    <row r="357" spans="5:16" x14ac:dyDescent="0.3">
      <c r="E357" s="36" t="s">
        <v>755</v>
      </c>
      <c r="F357" s="37">
        <v>708.65</v>
      </c>
      <c r="G357" s="38">
        <v>44005.415254629632</v>
      </c>
      <c r="H357" s="38"/>
      <c r="I357" s="36" t="s">
        <v>756</v>
      </c>
      <c r="J357" s="37">
        <v>708.65</v>
      </c>
      <c r="K357" s="37">
        <v>0</v>
      </c>
      <c r="L357" s="38">
        <v>44005</v>
      </c>
      <c r="P357" s="139"/>
    </row>
    <row r="358" spans="5:16" x14ac:dyDescent="0.3">
      <c r="E358" s="36" t="s">
        <v>757</v>
      </c>
      <c r="F358" s="37">
        <v>5418.34</v>
      </c>
      <c r="G358" s="38">
        <v>44005.415914351855</v>
      </c>
      <c r="H358" s="38"/>
      <c r="I358" s="36" t="s">
        <v>148</v>
      </c>
      <c r="J358" s="37">
        <v>5418.34</v>
      </c>
      <c r="K358" s="37">
        <v>0</v>
      </c>
      <c r="L358" s="38">
        <v>44005</v>
      </c>
      <c r="P358" s="139"/>
    </row>
    <row r="359" spans="5:16" x14ac:dyDescent="0.3">
      <c r="E359" s="36" t="s">
        <v>758</v>
      </c>
      <c r="F359" s="37">
        <v>47.99</v>
      </c>
      <c r="G359" s="38">
        <v>44005.416608796295</v>
      </c>
      <c r="H359" s="38"/>
      <c r="I359" s="36" t="s">
        <v>759</v>
      </c>
      <c r="J359" s="37">
        <v>47.99</v>
      </c>
      <c r="K359" s="37">
        <v>0</v>
      </c>
      <c r="L359" s="38">
        <v>44005</v>
      </c>
      <c r="P359" s="139"/>
    </row>
    <row r="360" spans="5:16" x14ac:dyDescent="0.3">
      <c r="E360" s="36" t="s">
        <v>760</v>
      </c>
      <c r="F360" s="37">
        <v>5295.59</v>
      </c>
      <c r="G360" s="38">
        <v>44006.551874999997</v>
      </c>
      <c r="H360" s="38"/>
      <c r="I360" s="36" t="s">
        <v>761</v>
      </c>
      <c r="J360" s="37">
        <v>5295.59</v>
      </c>
      <c r="K360" s="37">
        <v>0</v>
      </c>
      <c r="L360" s="38">
        <v>44006</v>
      </c>
      <c r="P360" s="139"/>
    </row>
    <row r="361" spans="5:16" x14ac:dyDescent="0.3">
      <c r="E361" s="36" t="s">
        <v>762</v>
      </c>
      <c r="F361" s="37">
        <v>27.5</v>
      </c>
      <c r="G361" s="38">
        <v>44007.16201388889</v>
      </c>
      <c r="H361" s="38"/>
      <c r="I361" s="36" t="s">
        <v>763</v>
      </c>
      <c r="J361" s="37">
        <v>27.5</v>
      </c>
      <c r="K361" s="37">
        <v>0</v>
      </c>
      <c r="L361" s="38">
        <v>44007</v>
      </c>
      <c r="P361" s="139"/>
    </row>
    <row r="362" spans="5:16" x14ac:dyDescent="0.3">
      <c r="E362" s="36" t="s">
        <v>764</v>
      </c>
      <c r="F362" s="37">
        <v>0</v>
      </c>
      <c r="G362" s="38">
        <v>44011.034780092596</v>
      </c>
      <c r="H362" s="38"/>
      <c r="I362" s="36" t="s">
        <v>726</v>
      </c>
      <c r="J362" s="140">
        <v>0</v>
      </c>
      <c r="K362" s="36"/>
      <c r="L362" s="38">
        <v>44011</v>
      </c>
      <c r="P362" s="139"/>
    </row>
    <row r="363" spans="5:16" x14ac:dyDescent="0.3">
      <c r="E363" s="36" t="s">
        <v>765</v>
      </c>
      <c r="F363" s="37">
        <v>24338.18</v>
      </c>
      <c r="G363" s="38">
        <v>44012</v>
      </c>
      <c r="H363" s="38"/>
      <c r="I363" s="36" t="s">
        <v>766</v>
      </c>
      <c r="J363" s="37">
        <v>24338.18</v>
      </c>
      <c r="K363" s="37"/>
      <c r="L363" s="38">
        <v>44012</v>
      </c>
      <c r="P363" s="139"/>
    </row>
    <row r="364" spans="5:16" x14ac:dyDescent="0.3">
      <c r="E364" s="36" t="s">
        <v>767</v>
      </c>
      <c r="F364" s="37">
        <v>2342.69</v>
      </c>
      <c r="G364" s="38">
        <v>44012.162534722222</v>
      </c>
      <c r="H364" s="38"/>
      <c r="I364" s="36" t="s">
        <v>768</v>
      </c>
      <c r="J364" s="37">
        <v>2342.69</v>
      </c>
      <c r="K364" s="37">
        <v>0</v>
      </c>
      <c r="L364" s="38">
        <v>44012</v>
      </c>
      <c r="P364" s="139"/>
    </row>
    <row r="365" spans="5:16" x14ac:dyDescent="0.3">
      <c r="E365" s="102" t="s">
        <v>771</v>
      </c>
      <c r="F365" s="24">
        <v>3259.75</v>
      </c>
      <c r="G365" s="6">
        <v>44014.706979166665</v>
      </c>
      <c r="H365" s="6"/>
      <c r="I365" s="102" t="s">
        <v>144</v>
      </c>
      <c r="J365" s="24">
        <v>3259.75</v>
      </c>
      <c r="K365" s="24">
        <v>0</v>
      </c>
      <c r="L365" s="6">
        <v>44014</v>
      </c>
      <c r="P365" s="139"/>
    </row>
    <row r="366" spans="5:16" x14ac:dyDescent="0.3">
      <c r="E366" s="102" t="s">
        <v>772</v>
      </c>
      <c r="F366" s="24">
        <v>2875.17</v>
      </c>
      <c r="G366" s="6">
        <v>44014.707326388889</v>
      </c>
      <c r="H366" s="6"/>
      <c r="I366" s="102" t="s">
        <v>146</v>
      </c>
      <c r="J366" s="24">
        <v>2875.17</v>
      </c>
      <c r="K366" s="24">
        <v>0</v>
      </c>
      <c r="L366" s="6">
        <v>44014</v>
      </c>
      <c r="P366" s="139"/>
    </row>
    <row r="367" spans="5:16" x14ac:dyDescent="0.3">
      <c r="E367" s="102" t="s">
        <v>773</v>
      </c>
      <c r="F367" s="24">
        <v>5079.55</v>
      </c>
      <c r="G367" s="6">
        <v>44014.707939814813</v>
      </c>
      <c r="H367" s="6"/>
      <c r="I367" s="102" t="s">
        <v>166</v>
      </c>
      <c r="J367" s="24">
        <v>5079.55</v>
      </c>
      <c r="K367" s="24">
        <v>0</v>
      </c>
      <c r="L367" s="6">
        <v>44014</v>
      </c>
      <c r="P367" s="139"/>
    </row>
    <row r="368" spans="5:16" x14ac:dyDescent="0.3">
      <c r="E368" s="102" t="s">
        <v>774</v>
      </c>
      <c r="F368" s="24">
        <v>15.95</v>
      </c>
      <c r="G368" s="6">
        <v>44014.161898148152</v>
      </c>
      <c r="H368" s="6"/>
      <c r="I368" s="102" t="s">
        <v>775</v>
      </c>
      <c r="J368" s="24">
        <v>15.95</v>
      </c>
      <c r="K368" s="24">
        <v>0</v>
      </c>
      <c r="L368" s="6">
        <v>44014</v>
      </c>
      <c r="P368" s="139"/>
    </row>
    <row r="369" spans="5:16" x14ac:dyDescent="0.3">
      <c r="E369" s="102" t="s">
        <v>776</v>
      </c>
      <c r="F369" s="24">
        <v>379.86</v>
      </c>
      <c r="G369" s="6">
        <v>44014.742071759261</v>
      </c>
      <c r="H369" s="6"/>
      <c r="I369" s="102" t="s">
        <v>777</v>
      </c>
      <c r="J369" s="24">
        <v>379.86</v>
      </c>
      <c r="K369" s="24">
        <v>0</v>
      </c>
      <c r="L369" s="6">
        <v>44014</v>
      </c>
      <c r="P369" s="139"/>
    </row>
    <row r="370" spans="5:16" x14ac:dyDescent="0.3">
      <c r="E370" s="102" t="s">
        <v>778</v>
      </c>
      <c r="F370" s="24">
        <v>394.28</v>
      </c>
      <c r="G370" s="6">
        <v>44014.743692129632</v>
      </c>
      <c r="H370" s="6"/>
      <c r="I370" s="102" t="s">
        <v>779</v>
      </c>
      <c r="J370" s="24">
        <v>394.28</v>
      </c>
      <c r="K370" s="24">
        <v>0</v>
      </c>
      <c r="L370" s="6">
        <v>44014</v>
      </c>
      <c r="P370" s="139"/>
    </row>
    <row r="371" spans="5:16" x14ac:dyDescent="0.3">
      <c r="E371" s="102" t="s">
        <v>780</v>
      </c>
      <c r="F371" s="24">
        <v>482.17</v>
      </c>
      <c r="G371" s="6">
        <v>44014.744189814817</v>
      </c>
      <c r="H371" s="6"/>
      <c r="I371" s="102" t="s">
        <v>781</v>
      </c>
      <c r="J371" s="24">
        <v>482.17</v>
      </c>
      <c r="K371" s="24">
        <v>0</v>
      </c>
      <c r="L371" s="6">
        <v>44014</v>
      </c>
      <c r="P371" s="139"/>
    </row>
    <row r="372" spans="5:16" x14ac:dyDescent="0.3">
      <c r="E372" s="102" t="s">
        <v>782</v>
      </c>
      <c r="F372" s="24">
        <v>374.19</v>
      </c>
      <c r="G372" s="6">
        <v>44014.744953703703</v>
      </c>
      <c r="H372" s="6"/>
      <c r="I372" s="102" t="s">
        <v>783</v>
      </c>
      <c r="J372" s="24">
        <v>374.19</v>
      </c>
      <c r="K372" s="24">
        <v>0</v>
      </c>
      <c r="L372" s="6">
        <v>44014</v>
      </c>
      <c r="P372" s="139"/>
    </row>
    <row r="373" spans="5:16" x14ac:dyDescent="0.3">
      <c r="E373" s="102" t="s">
        <v>784</v>
      </c>
      <c r="F373" s="24">
        <v>496.12</v>
      </c>
      <c r="G373" s="6">
        <v>44014.745289351849</v>
      </c>
      <c r="H373" s="6"/>
      <c r="I373" s="102" t="s">
        <v>785</v>
      </c>
      <c r="J373" s="24">
        <v>496.12</v>
      </c>
      <c r="K373" s="24">
        <v>0</v>
      </c>
      <c r="L373" s="6">
        <v>44014</v>
      </c>
      <c r="P373" s="139"/>
    </row>
    <row r="374" spans="5:16" x14ac:dyDescent="0.3">
      <c r="E374" s="102" t="s">
        <v>786</v>
      </c>
      <c r="F374" s="24">
        <v>427.7</v>
      </c>
      <c r="G374" s="6">
        <v>44014.746238425927</v>
      </c>
      <c r="H374" s="6"/>
      <c r="I374" s="102" t="s">
        <v>787</v>
      </c>
      <c r="J374" s="24">
        <v>427.7</v>
      </c>
      <c r="K374" s="24">
        <v>0</v>
      </c>
      <c r="L374" s="6">
        <v>44014</v>
      </c>
      <c r="P374" s="139"/>
    </row>
    <row r="375" spans="5:16" x14ac:dyDescent="0.3">
      <c r="E375" s="102" t="s">
        <v>788</v>
      </c>
      <c r="F375" s="24">
        <v>760.46</v>
      </c>
      <c r="G375" s="6">
        <v>44014.747187499997</v>
      </c>
      <c r="H375" s="6"/>
      <c r="I375" s="102" t="s">
        <v>789</v>
      </c>
      <c r="J375" s="24">
        <v>760.46</v>
      </c>
      <c r="K375" s="24">
        <v>0</v>
      </c>
      <c r="L375" s="6">
        <v>44014</v>
      </c>
      <c r="P375" s="139"/>
    </row>
    <row r="376" spans="5:16" x14ac:dyDescent="0.3">
      <c r="E376" s="102" t="s">
        <v>790</v>
      </c>
      <c r="F376" s="24">
        <v>432.42</v>
      </c>
      <c r="G376" s="6">
        <v>44014.747488425928</v>
      </c>
      <c r="H376" s="6"/>
      <c r="I376" s="102" t="s">
        <v>791</v>
      </c>
      <c r="J376" s="24">
        <v>432.42</v>
      </c>
      <c r="K376" s="24">
        <v>0</v>
      </c>
      <c r="L376" s="6">
        <v>44014</v>
      </c>
      <c r="P376" s="139"/>
    </row>
    <row r="377" spans="5:16" x14ac:dyDescent="0.3">
      <c r="E377" s="102" t="s">
        <v>792</v>
      </c>
      <c r="F377" s="24">
        <v>4641.92</v>
      </c>
      <c r="G377" s="6">
        <v>44014.747893518521</v>
      </c>
      <c r="H377" s="6"/>
      <c r="I377" s="102" t="s">
        <v>793</v>
      </c>
      <c r="J377" s="24">
        <v>4641.92</v>
      </c>
      <c r="K377" s="24">
        <v>0</v>
      </c>
      <c r="L377" s="6">
        <v>44014</v>
      </c>
      <c r="P377" s="139"/>
    </row>
    <row r="378" spans="5:16" x14ac:dyDescent="0.3">
      <c r="E378" s="102" t="s">
        <v>794</v>
      </c>
      <c r="F378" s="24">
        <v>2664.31</v>
      </c>
      <c r="G378" s="6">
        <v>44014.748240740744</v>
      </c>
      <c r="H378" s="6"/>
      <c r="I378" s="102" t="s">
        <v>795</v>
      </c>
      <c r="J378" s="24">
        <v>2664.31</v>
      </c>
      <c r="K378" s="24">
        <v>0</v>
      </c>
      <c r="L378" s="6">
        <v>44014</v>
      </c>
      <c r="P378" s="139"/>
    </row>
    <row r="379" spans="5:16" x14ac:dyDescent="0.3">
      <c r="E379" s="102" t="s">
        <v>796</v>
      </c>
      <c r="F379" s="24">
        <v>1271.5999999999999</v>
      </c>
      <c r="G379" s="6">
        <v>44014.745613425926</v>
      </c>
      <c r="H379" s="6"/>
      <c r="I379" s="102" t="s">
        <v>797</v>
      </c>
      <c r="J379" s="24">
        <v>1271.5999999999999</v>
      </c>
      <c r="K379" s="24">
        <v>0</v>
      </c>
      <c r="L379" s="6">
        <v>44014</v>
      </c>
      <c r="P379" s="139"/>
    </row>
    <row r="380" spans="5:16" x14ac:dyDescent="0.3">
      <c r="E380" s="102"/>
      <c r="F380" s="24"/>
      <c r="G380" s="6"/>
      <c r="H380" s="6"/>
      <c r="I380" s="102" t="s">
        <v>798</v>
      </c>
      <c r="J380" s="24">
        <v>0</v>
      </c>
      <c r="K380" s="24">
        <v>0</v>
      </c>
      <c r="L380" s="6">
        <v>44014</v>
      </c>
      <c r="P380" s="139"/>
    </row>
    <row r="381" spans="5:16" x14ac:dyDescent="0.3">
      <c r="E381" s="102" t="s">
        <v>799</v>
      </c>
      <c r="F381" s="24">
        <v>2982.34</v>
      </c>
      <c r="G381" s="6">
        <v>44014.708819444444</v>
      </c>
      <c r="H381" s="6"/>
      <c r="I381" s="102" t="s">
        <v>148</v>
      </c>
      <c r="J381" s="24">
        <v>2982.34</v>
      </c>
      <c r="K381" s="24">
        <v>0</v>
      </c>
      <c r="L381" s="6">
        <v>44014</v>
      </c>
      <c r="P381" s="139"/>
    </row>
    <row r="382" spans="5:16" x14ac:dyDescent="0.3">
      <c r="E382" s="102" t="s">
        <v>800</v>
      </c>
      <c r="F382" s="24">
        <v>99.98</v>
      </c>
      <c r="G382" s="6">
        <v>44014.710532407407</v>
      </c>
      <c r="H382" s="6"/>
      <c r="I382" s="102" t="s">
        <v>759</v>
      </c>
      <c r="J382" s="24">
        <v>99.98</v>
      </c>
      <c r="K382" s="24">
        <v>0</v>
      </c>
      <c r="L382" s="6">
        <v>44014</v>
      </c>
      <c r="P382" s="139"/>
    </row>
    <row r="383" spans="5:16" x14ac:dyDescent="0.3">
      <c r="E383" s="102" t="s">
        <v>801</v>
      </c>
      <c r="F383" s="24">
        <v>168.94</v>
      </c>
      <c r="G383" s="6">
        <v>44014.742418981485</v>
      </c>
      <c r="H383" s="6"/>
      <c r="I383" s="102" t="s">
        <v>802</v>
      </c>
      <c r="J383" s="24">
        <v>168.94</v>
      </c>
      <c r="K383" s="24">
        <v>0</v>
      </c>
      <c r="L383" s="6">
        <v>44014</v>
      </c>
      <c r="P383" s="139"/>
    </row>
    <row r="384" spans="5:16" x14ac:dyDescent="0.3">
      <c r="E384" s="102" t="s">
        <v>803</v>
      </c>
      <c r="F384" s="24">
        <v>682.42</v>
      </c>
      <c r="G384" s="6">
        <v>44014.709918981483</v>
      </c>
      <c r="H384" s="6"/>
      <c r="I384" s="102" t="s">
        <v>804</v>
      </c>
      <c r="J384" s="24">
        <v>682.42</v>
      </c>
      <c r="K384" s="24">
        <v>0</v>
      </c>
      <c r="L384" s="6">
        <v>44014</v>
      </c>
      <c r="P384" s="139"/>
    </row>
    <row r="385" spans="5:16" x14ac:dyDescent="0.3">
      <c r="E385" s="102" t="s">
        <v>805</v>
      </c>
      <c r="F385" s="24">
        <v>220.51</v>
      </c>
      <c r="G385" s="6">
        <v>44014.743032407408</v>
      </c>
      <c r="H385" s="6"/>
      <c r="I385" s="102" t="s">
        <v>806</v>
      </c>
      <c r="J385" s="24">
        <v>220.51</v>
      </c>
      <c r="K385" s="24">
        <v>0</v>
      </c>
      <c r="L385" s="6">
        <v>44014</v>
      </c>
      <c r="P385" s="139"/>
    </row>
    <row r="386" spans="5:16" x14ac:dyDescent="0.3">
      <c r="E386" s="102" t="s">
        <v>807</v>
      </c>
      <c r="F386" s="24">
        <v>174.95</v>
      </c>
      <c r="G386" s="6">
        <v>44014.742743055554</v>
      </c>
      <c r="H386" s="6"/>
      <c r="I386" s="102" t="s">
        <v>808</v>
      </c>
      <c r="J386" s="24">
        <v>174.95</v>
      </c>
      <c r="K386" s="24">
        <v>0</v>
      </c>
      <c r="L386" s="6">
        <v>44014</v>
      </c>
      <c r="P386" s="139"/>
    </row>
    <row r="387" spans="5:16" x14ac:dyDescent="0.3">
      <c r="E387" s="102" t="s">
        <v>809</v>
      </c>
      <c r="F387" s="24">
        <v>233.62</v>
      </c>
      <c r="G387" s="6">
        <v>44014.714675925927</v>
      </c>
      <c r="H387" s="6"/>
      <c r="I387" s="102" t="s">
        <v>810</v>
      </c>
      <c r="J387" s="24">
        <v>233.62</v>
      </c>
      <c r="K387" s="24">
        <v>0</v>
      </c>
      <c r="L387" s="6">
        <v>44014</v>
      </c>
      <c r="P387" s="139"/>
    </row>
    <row r="388" spans="5:16" x14ac:dyDescent="0.3">
      <c r="E388" s="102" t="s">
        <v>811</v>
      </c>
      <c r="F388" s="24">
        <v>342.98</v>
      </c>
      <c r="G388" s="6">
        <v>44014.714270833334</v>
      </c>
      <c r="H388" s="6"/>
      <c r="I388" s="102" t="s">
        <v>812</v>
      </c>
      <c r="J388" s="24">
        <v>342.98</v>
      </c>
      <c r="K388" s="24">
        <v>0</v>
      </c>
      <c r="L388" s="6">
        <v>44014</v>
      </c>
      <c r="P388" s="139"/>
    </row>
    <row r="389" spans="5:16" x14ac:dyDescent="0.3">
      <c r="E389" s="102" t="s">
        <v>813</v>
      </c>
      <c r="F389" s="24">
        <v>1660.15</v>
      </c>
      <c r="G389" s="6">
        <v>44014.713888888888</v>
      </c>
      <c r="H389" s="6"/>
      <c r="I389" s="102" t="s">
        <v>814</v>
      </c>
      <c r="J389" s="24">
        <v>1660.15</v>
      </c>
      <c r="K389" s="24">
        <v>0</v>
      </c>
      <c r="L389" s="6">
        <v>44014</v>
      </c>
      <c r="P389" s="139"/>
    </row>
    <row r="390" spans="5:16" x14ac:dyDescent="0.3">
      <c r="E390" s="102"/>
      <c r="F390" s="24"/>
      <c r="G390" s="6"/>
      <c r="H390" s="6"/>
      <c r="I390" s="102" t="s">
        <v>815</v>
      </c>
      <c r="J390" s="24">
        <v>0</v>
      </c>
      <c r="K390" s="24">
        <v>37.5</v>
      </c>
      <c r="L390" s="6">
        <v>44014</v>
      </c>
      <c r="P390" s="139"/>
    </row>
    <row r="391" spans="5:16" x14ac:dyDescent="0.3">
      <c r="E391" s="102" t="s">
        <v>816</v>
      </c>
      <c r="F391" s="24">
        <v>9138.33</v>
      </c>
      <c r="G391" s="6">
        <v>44014.712604166663</v>
      </c>
      <c r="H391" s="6"/>
      <c r="I391" s="102" t="s">
        <v>153</v>
      </c>
      <c r="J391" s="24">
        <v>9138.33</v>
      </c>
      <c r="K391" s="24">
        <v>0</v>
      </c>
      <c r="L391" s="6">
        <v>44014</v>
      </c>
      <c r="P391" s="139"/>
    </row>
    <row r="392" spans="5:16" x14ac:dyDescent="0.3">
      <c r="E392" s="102" t="s">
        <v>817</v>
      </c>
      <c r="F392" s="24">
        <v>232.65</v>
      </c>
      <c r="G392" s="6">
        <v>44014.710879629631</v>
      </c>
      <c r="H392" s="6"/>
      <c r="I392" s="102" t="s">
        <v>150</v>
      </c>
      <c r="J392" s="24">
        <v>232.65</v>
      </c>
      <c r="K392" s="24">
        <v>0</v>
      </c>
      <c r="L392" s="6">
        <v>44014</v>
      </c>
      <c r="P392" s="139"/>
    </row>
    <row r="393" spans="5:16" x14ac:dyDescent="0.3">
      <c r="E393" s="102" t="s">
        <v>818</v>
      </c>
      <c r="F393" s="24">
        <v>14.97</v>
      </c>
      <c r="G393" s="6">
        <v>44014.711145833331</v>
      </c>
      <c r="H393" s="6"/>
      <c r="I393" s="102" t="s">
        <v>819</v>
      </c>
      <c r="J393" s="24">
        <v>14.97</v>
      </c>
      <c r="K393" s="24">
        <v>0</v>
      </c>
      <c r="L393" s="6">
        <v>44014</v>
      </c>
      <c r="P393" s="139"/>
    </row>
    <row r="394" spans="5:16" x14ac:dyDescent="0.3">
      <c r="E394" s="102" t="s">
        <v>820</v>
      </c>
      <c r="F394" s="24">
        <v>245.65</v>
      </c>
      <c r="G394" s="6">
        <v>44015.161979166667</v>
      </c>
      <c r="H394" s="6"/>
      <c r="I394" s="102" t="s">
        <v>821</v>
      </c>
      <c r="J394" s="24">
        <v>245.65</v>
      </c>
      <c r="K394" s="24">
        <v>0</v>
      </c>
      <c r="L394" s="6">
        <v>44015</v>
      </c>
      <c r="P394" s="139"/>
    </row>
    <row r="395" spans="5:16" x14ac:dyDescent="0.3">
      <c r="E395" s="102" t="s">
        <v>822</v>
      </c>
      <c r="F395" s="24">
        <v>20</v>
      </c>
      <c r="G395" s="6">
        <v>44018.442939814813</v>
      </c>
      <c r="H395" s="6"/>
      <c r="I395" s="102" t="s">
        <v>583</v>
      </c>
      <c r="J395" s="24">
        <v>20</v>
      </c>
      <c r="K395" s="24">
        <v>0</v>
      </c>
      <c r="L395" s="6">
        <v>44018</v>
      </c>
      <c r="P395" s="139"/>
    </row>
    <row r="396" spans="5:16" x14ac:dyDescent="0.3">
      <c r="E396" s="102" t="s">
        <v>823</v>
      </c>
      <c r="F396" s="24">
        <v>8553.4699999999993</v>
      </c>
      <c r="G396" s="6">
        <v>44018.45621527778</v>
      </c>
      <c r="H396" s="6"/>
      <c r="I396" s="102" t="s">
        <v>824</v>
      </c>
      <c r="J396" s="24">
        <v>8553.4699999999993</v>
      </c>
      <c r="K396" s="24">
        <v>0</v>
      </c>
      <c r="L396" s="6">
        <v>44018</v>
      </c>
      <c r="P396" s="139"/>
    </row>
    <row r="397" spans="5:16" x14ac:dyDescent="0.3">
      <c r="E397" s="102" t="s">
        <v>825</v>
      </c>
      <c r="F397" s="24">
        <v>305.91000000000003</v>
      </c>
      <c r="G397" s="6">
        <v>44018.44672453704</v>
      </c>
      <c r="H397" s="6"/>
      <c r="I397" s="102" t="s">
        <v>826</v>
      </c>
      <c r="J397" s="24">
        <v>305.91000000000003</v>
      </c>
      <c r="K397" s="24">
        <v>0</v>
      </c>
      <c r="L397" s="6">
        <v>44018</v>
      </c>
      <c r="P397" s="139"/>
    </row>
    <row r="398" spans="5:16" x14ac:dyDescent="0.3">
      <c r="E398" s="102" t="s">
        <v>827</v>
      </c>
      <c r="F398" s="24">
        <v>0</v>
      </c>
      <c r="G398" s="6">
        <v>44019.021608796298</v>
      </c>
      <c r="H398" s="6"/>
      <c r="I398" s="102"/>
      <c r="J398" s="24"/>
      <c r="K398" s="24"/>
      <c r="L398" s="6"/>
      <c r="P398" s="139"/>
    </row>
    <row r="399" spans="5:16" x14ac:dyDescent="0.3">
      <c r="E399" s="102" t="s">
        <v>828</v>
      </c>
      <c r="F399" s="24">
        <v>3540.07</v>
      </c>
      <c r="G399" s="6">
        <v>44019.162685185183</v>
      </c>
      <c r="H399" s="6"/>
      <c r="I399" s="102" t="s">
        <v>829</v>
      </c>
      <c r="J399" s="24">
        <v>3540.07</v>
      </c>
      <c r="K399" s="24">
        <v>0</v>
      </c>
      <c r="L399" s="6">
        <v>44019</v>
      </c>
      <c r="P399" s="139"/>
    </row>
    <row r="400" spans="5:16" x14ac:dyDescent="0.3">
      <c r="E400" s="102" t="s">
        <v>830</v>
      </c>
      <c r="F400" s="24">
        <v>1842.23</v>
      </c>
      <c r="G400" s="6">
        <v>44020.511597222219</v>
      </c>
      <c r="H400" s="6"/>
      <c r="I400" s="102" t="s">
        <v>148</v>
      </c>
      <c r="J400" s="24">
        <v>1842.23</v>
      </c>
      <c r="K400" s="24">
        <v>0</v>
      </c>
      <c r="L400" s="6">
        <v>44020</v>
      </c>
      <c r="P400" s="139"/>
    </row>
    <row r="401" spans="5:16" x14ac:dyDescent="0.3">
      <c r="E401" s="102" t="s">
        <v>831</v>
      </c>
      <c r="F401" s="24">
        <v>4892.92</v>
      </c>
      <c r="G401" s="6">
        <v>44020.512592592589</v>
      </c>
      <c r="H401" s="6"/>
      <c r="I401" s="102" t="s">
        <v>153</v>
      </c>
      <c r="J401" s="24">
        <v>4892.92</v>
      </c>
      <c r="K401" s="24">
        <v>0</v>
      </c>
      <c r="L401" s="6">
        <v>44020</v>
      </c>
      <c r="P401" s="139"/>
    </row>
    <row r="402" spans="5:16" x14ac:dyDescent="0.3">
      <c r="E402" s="102" t="s">
        <v>832</v>
      </c>
      <c r="F402" s="24">
        <v>181.91</v>
      </c>
      <c r="G402" s="6">
        <v>44020.512986111113</v>
      </c>
      <c r="H402" s="6"/>
      <c r="I402" s="102" t="s">
        <v>150</v>
      </c>
      <c r="J402" s="24">
        <v>181.91</v>
      </c>
      <c r="K402" s="24">
        <v>0</v>
      </c>
      <c r="L402" s="6">
        <v>44020</v>
      </c>
      <c r="P402" s="139"/>
    </row>
    <row r="403" spans="5:16" x14ac:dyDescent="0.3">
      <c r="E403" s="102"/>
      <c r="F403" s="24"/>
      <c r="G403" s="6"/>
      <c r="H403" s="6"/>
      <c r="I403" s="102" t="s">
        <v>833</v>
      </c>
      <c r="J403" s="24">
        <v>0</v>
      </c>
      <c r="K403" s="24">
        <v>0</v>
      </c>
      <c r="L403" s="6">
        <v>44020</v>
      </c>
      <c r="P403" s="139"/>
    </row>
    <row r="404" spans="5:16" x14ac:dyDescent="0.3">
      <c r="E404" s="102" t="s">
        <v>834</v>
      </c>
      <c r="F404" s="24">
        <v>190</v>
      </c>
      <c r="G404" s="6">
        <v>44021.161874999998</v>
      </c>
      <c r="H404" s="6"/>
      <c r="I404" s="102" t="s">
        <v>835</v>
      </c>
      <c r="J404" s="24">
        <v>190</v>
      </c>
      <c r="K404" s="24">
        <v>0</v>
      </c>
      <c r="L404" s="6">
        <v>44021</v>
      </c>
      <c r="P404" s="139"/>
    </row>
    <row r="405" spans="5:16" x14ac:dyDescent="0.3">
      <c r="E405" s="102" t="s">
        <v>836</v>
      </c>
      <c r="F405" s="24">
        <v>250</v>
      </c>
      <c r="G405" s="6">
        <v>44022.421134259261</v>
      </c>
      <c r="H405" s="6"/>
      <c r="I405" s="102" t="s">
        <v>837</v>
      </c>
      <c r="J405" s="24">
        <v>250</v>
      </c>
      <c r="K405" s="24">
        <v>0</v>
      </c>
      <c r="L405" s="6">
        <v>44022</v>
      </c>
      <c r="P405" s="139"/>
    </row>
    <row r="406" spans="5:16" x14ac:dyDescent="0.3">
      <c r="E406" s="102" t="s">
        <v>838</v>
      </c>
      <c r="F406" s="24">
        <v>1243.6500000000001</v>
      </c>
      <c r="G406" s="6">
        <v>44026.475706018522</v>
      </c>
      <c r="H406" s="6"/>
      <c r="I406" s="102" t="s">
        <v>144</v>
      </c>
      <c r="J406" s="24">
        <v>1243.6500000000001</v>
      </c>
      <c r="K406" s="24">
        <v>0</v>
      </c>
      <c r="L406" s="6">
        <v>44026</v>
      </c>
      <c r="P406" s="139"/>
    </row>
    <row r="407" spans="5:16" x14ac:dyDescent="0.3">
      <c r="E407" s="102" t="s">
        <v>839</v>
      </c>
      <c r="F407" s="24">
        <v>832.46</v>
      </c>
      <c r="G407" s="6">
        <v>44026.476041666669</v>
      </c>
      <c r="H407" s="6"/>
      <c r="I407" s="102" t="s">
        <v>146</v>
      </c>
      <c r="J407" s="24">
        <v>832.46</v>
      </c>
      <c r="K407" s="24">
        <v>0</v>
      </c>
      <c r="L407" s="6">
        <v>44026</v>
      </c>
      <c r="P407" s="139"/>
    </row>
    <row r="408" spans="5:16" x14ac:dyDescent="0.3">
      <c r="E408" s="102" t="s">
        <v>840</v>
      </c>
      <c r="F408" s="24">
        <v>4908.5600000000004</v>
      </c>
      <c r="G408" s="6">
        <v>44026.163275462961</v>
      </c>
      <c r="H408" s="6"/>
      <c r="I408" s="102" t="s">
        <v>841</v>
      </c>
      <c r="J408" s="24">
        <v>4908.5600000000004</v>
      </c>
      <c r="K408" s="24">
        <v>0</v>
      </c>
      <c r="L408" s="6">
        <v>44026</v>
      </c>
      <c r="P408" s="139"/>
    </row>
    <row r="409" spans="5:16" x14ac:dyDescent="0.3">
      <c r="E409" s="102" t="s">
        <v>842</v>
      </c>
      <c r="F409" s="24">
        <v>273.95999999999998</v>
      </c>
      <c r="G409" s="6">
        <v>44026.48883101852</v>
      </c>
      <c r="H409" s="6"/>
      <c r="I409" s="102" t="s">
        <v>843</v>
      </c>
      <c r="J409" s="24">
        <v>273.95999999999998</v>
      </c>
      <c r="K409" s="24">
        <v>9.99</v>
      </c>
      <c r="L409" s="6">
        <v>44026</v>
      </c>
      <c r="P409" s="139"/>
    </row>
    <row r="410" spans="5:16" x14ac:dyDescent="0.3">
      <c r="E410" s="102" t="s">
        <v>844</v>
      </c>
      <c r="F410" s="24">
        <v>163.47999999999999</v>
      </c>
      <c r="G410" s="6">
        <v>44026.490023148152</v>
      </c>
      <c r="H410" s="6"/>
      <c r="I410" s="102" t="s">
        <v>845</v>
      </c>
      <c r="J410" s="24">
        <v>163.47999999999999</v>
      </c>
      <c r="K410" s="24">
        <v>0</v>
      </c>
      <c r="L410" s="6">
        <v>44026</v>
      </c>
      <c r="P410" s="139"/>
    </row>
    <row r="411" spans="5:16" x14ac:dyDescent="0.3">
      <c r="E411" s="102" t="s">
        <v>846</v>
      </c>
      <c r="F411" s="24">
        <v>571.16999999999996</v>
      </c>
      <c r="G411" s="6">
        <v>44026.47960648148</v>
      </c>
      <c r="H411" s="6"/>
      <c r="I411" s="102" t="s">
        <v>847</v>
      </c>
      <c r="J411" s="24">
        <v>571.16999999999996</v>
      </c>
      <c r="K411" s="24">
        <v>0</v>
      </c>
      <c r="L411" s="6">
        <v>44026</v>
      </c>
      <c r="P411" s="139"/>
    </row>
    <row r="412" spans="5:16" x14ac:dyDescent="0.3">
      <c r="E412" s="102" t="s">
        <v>848</v>
      </c>
      <c r="F412" s="24">
        <v>3722.47</v>
      </c>
      <c r="G412" s="6">
        <v>44026.489699074074</v>
      </c>
      <c r="H412" s="6"/>
      <c r="I412" s="102" t="s">
        <v>849</v>
      </c>
      <c r="J412" s="24">
        <v>3722.47</v>
      </c>
      <c r="K412" s="24">
        <v>0</v>
      </c>
      <c r="L412" s="6">
        <v>44026</v>
      </c>
      <c r="P412" s="139"/>
    </row>
    <row r="413" spans="5:16" x14ac:dyDescent="0.3">
      <c r="E413" s="102" t="s">
        <v>850</v>
      </c>
      <c r="F413" s="24">
        <v>2560.8200000000002</v>
      </c>
      <c r="G413" s="6">
        <v>44026.489212962966</v>
      </c>
      <c r="H413" s="6"/>
      <c r="I413" s="102" t="s">
        <v>851</v>
      </c>
      <c r="J413" s="24">
        <v>2560.8200000000002</v>
      </c>
      <c r="K413" s="24">
        <v>0</v>
      </c>
      <c r="L413" s="6">
        <v>44026</v>
      </c>
      <c r="P413" s="139"/>
    </row>
    <row r="414" spans="5:16" x14ac:dyDescent="0.3">
      <c r="E414" s="102" t="s">
        <v>852</v>
      </c>
      <c r="F414" s="24">
        <v>3766.93</v>
      </c>
      <c r="G414" s="6">
        <v>44026.476956018516</v>
      </c>
      <c r="H414" s="6"/>
      <c r="I414" s="102" t="s">
        <v>148</v>
      </c>
      <c r="J414" s="24">
        <v>3766.93</v>
      </c>
      <c r="K414" s="24">
        <v>0</v>
      </c>
      <c r="L414" s="6">
        <v>44026</v>
      </c>
      <c r="P414" s="139"/>
    </row>
    <row r="415" spans="5:16" x14ac:dyDescent="0.3">
      <c r="E415" s="102" t="s">
        <v>853</v>
      </c>
      <c r="F415" s="24">
        <v>794.33</v>
      </c>
      <c r="G415" s="6">
        <v>44026.478379629632</v>
      </c>
      <c r="H415" s="6"/>
      <c r="I415" s="102" t="s">
        <v>759</v>
      </c>
      <c r="J415" s="24">
        <v>794.33</v>
      </c>
      <c r="K415" s="24">
        <v>0</v>
      </c>
      <c r="L415" s="6">
        <v>44026</v>
      </c>
      <c r="P415" s="139"/>
    </row>
    <row r="416" spans="5:16" x14ac:dyDescent="0.3">
      <c r="E416" s="102" t="s">
        <v>854</v>
      </c>
      <c r="F416" s="24">
        <v>4811.2700000000004</v>
      </c>
      <c r="G416" s="6">
        <v>44026.48814814815</v>
      </c>
      <c r="H416" s="6"/>
      <c r="I416" s="102" t="s">
        <v>153</v>
      </c>
      <c r="J416" s="24">
        <v>4811.2700000000004</v>
      </c>
      <c r="K416" s="24">
        <v>0</v>
      </c>
      <c r="L416" s="6">
        <v>44026</v>
      </c>
      <c r="P416" s="139"/>
    </row>
    <row r="417" spans="5:16" x14ac:dyDescent="0.3">
      <c r="E417" s="102" t="s">
        <v>855</v>
      </c>
      <c r="F417" s="24">
        <v>50.93</v>
      </c>
      <c r="G417" s="6">
        <v>44026.479097222225</v>
      </c>
      <c r="H417" s="6"/>
      <c r="I417" s="102" t="s">
        <v>150</v>
      </c>
      <c r="J417" s="24">
        <v>50.93</v>
      </c>
      <c r="K417" s="24">
        <v>0</v>
      </c>
      <c r="L417" s="6">
        <v>44026</v>
      </c>
      <c r="P417" s="139"/>
    </row>
    <row r="418" spans="5:16" x14ac:dyDescent="0.3">
      <c r="E418" s="102"/>
      <c r="F418" s="24"/>
      <c r="G418" s="6"/>
      <c r="H418" s="6"/>
      <c r="I418" s="102" t="s">
        <v>856</v>
      </c>
      <c r="J418" s="24">
        <v>0</v>
      </c>
      <c r="K418" s="24">
        <v>7680.05</v>
      </c>
      <c r="L418" s="6">
        <v>44026</v>
      </c>
      <c r="P418" s="139"/>
    </row>
    <row r="419" spans="5:16" x14ac:dyDescent="0.3">
      <c r="E419" s="102" t="s">
        <v>857</v>
      </c>
      <c r="F419" s="24">
        <v>720</v>
      </c>
      <c r="G419" s="6">
        <v>44027.162152777775</v>
      </c>
      <c r="H419" s="6"/>
      <c r="I419" s="102" t="s">
        <v>858</v>
      </c>
      <c r="J419" s="24">
        <v>720</v>
      </c>
      <c r="K419" s="24">
        <v>0</v>
      </c>
      <c r="L419" s="6">
        <v>44027</v>
      </c>
      <c r="P419" s="139"/>
    </row>
    <row r="420" spans="5:16" x14ac:dyDescent="0.3">
      <c r="E420" s="102" t="s">
        <v>859</v>
      </c>
      <c r="F420" s="24">
        <v>749.65</v>
      </c>
      <c r="G420" s="6">
        <v>44027.679699074077</v>
      </c>
      <c r="H420" s="6"/>
      <c r="I420" s="102" t="s">
        <v>600</v>
      </c>
      <c r="J420" s="24">
        <v>749.65</v>
      </c>
      <c r="K420" s="24">
        <v>0</v>
      </c>
      <c r="L420" s="6">
        <v>44027</v>
      </c>
      <c r="P420" s="139"/>
    </row>
    <row r="421" spans="5:16" x14ac:dyDescent="0.3">
      <c r="E421" s="102" t="s">
        <v>860</v>
      </c>
      <c r="F421" s="24">
        <v>5999</v>
      </c>
      <c r="G421" s="6">
        <v>44028.524918981479</v>
      </c>
      <c r="H421" s="6"/>
      <c r="I421" s="102" t="s">
        <v>861</v>
      </c>
      <c r="J421" s="24">
        <v>5999</v>
      </c>
      <c r="K421" s="24">
        <v>0</v>
      </c>
      <c r="L421" s="6">
        <v>44028</v>
      </c>
      <c r="P421" s="139"/>
    </row>
    <row r="422" spans="5:16" x14ac:dyDescent="0.3">
      <c r="E422" s="102" t="s">
        <v>862</v>
      </c>
      <c r="F422" s="24">
        <v>3997.47</v>
      </c>
      <c r="G422" s="6">
        <v>44033.162557870368</v>
      </c>
      <c r="H422" s="6"/>
      <c r="I422" s="102" t="s">
        <v>863</v>
      </c>
      <c r="J422" s="24">
        <v>3997.47</v>
      </c>
      <c r="K422" s="24">
        <v>0</v>
      </c>
      <c r="L422" s="6">
        <v>44033</v>
      </c>
      <c r="P422" s="139"/>
    </row>
    <row r="423" spans="5:16" x14ac:dyDescent="0.3">
      <c r="E423" s="102" t="s">
        <v>864</v>
      </c>
      <c r="F423" s="24">
        <v>320.97000000000003</v>
      </c>
      <c r="G423" s="6">
        <v>44033.162581018521</v>
      </c>
      <c r="H423" s="6"/>
      <c r="I423" s="102" t="s">
        <v>863</v>
      </c>
      <c r="J423" s="24">
        <v>320.97000000000003</v>
      </c>
      <c r="K423" s="24">
        <v>0</v>
      </c>
      <c r="L423" s="6">
        <v>44033</v>
      </c>
      <c r="P423" s="139"/>
    </row>
    <row r="424" spans="5:16" x14ac:dyDescent="0.3">
      <c r="E424" s="102" t="s">
        <v>865</v>
      </c>
      <c r="F424" s="24">
        <v>60</v>
      </c>
      <c r="G424" s="6">
        <v>44035.162326388891</v>
      </c>
      <c r="H424" s="6"/>
      <c r="I424" s="102" t="s">
        <v>866</v>
      </c>
      <c r="J424" s="24">
        <v>60</v>
      </c>
      <c r="K424" s="24">
        <v>0</v>
      </c>
      <c r="L424" s="6">
        <v>44035</v>
      </c>
      <c r="P424" s="139"/>
    </row>
    <row r="425" spans="5:16" x14ac:dyDescent="0.3">
      <c r="E425" s="102" t="s">
        <v>867</v>
      </c>
      <c r="F425" s="24">
        <v>2787.58</v>
      </c>
      <c r="G425" s="6">
        <v>44036.444548611114</v>
      </c>
      <c r="H425" s="6"/>
      <c r="I425" s="102" t="s">
        <v>144</v>
      </c>
      <c r="J425" s="24">
        <v>2787.58</v>
      </c>
      <c r="K425" s="24">
        <v>0</v>
      </c>
      <c r="L425" s="6">
        <v>44036</v>
      </c>
      <c r="P425" s="139"/>
    </row>
    <row r="426" spans="5:16" x14ac:dyDescent="0.3">
      <c r="E426" s="102" t="s">
        <v>868</v>
      </c>
      <c r="F426" s="24">
        <v>959.67</v>
      </c>
      <c r="G426" s="6">
        <v>44036.444988425923</v>
      </c>
      <c r="H426" s="6"/>
      <c r="I426" s="102" t="s">
        <v>146</v>
      </c>
      <c r="J426" s="24">
        <v>959.67</v>
      </c>
      <c r="K426" s="24">
        <v>0</v>
      </c>
      <c r="L426" s="6">
        <v>44036</v>
      </c>
      <c r="P426" s="139"/>
    </row>
    <row r="427" spans="5:16" x14ac:dyDescent="0.3">
      <c r="E427" s="102" t="s">
        <v>869</v>
      </c>
      <c r="F427" s="24">
        <v>501.43</v>
      </c>
      <c r="G427" s="6">
        <v>44036.448541666665</v>
      </c>
      <c r="H427" s="6"/>
      <c r="I427" s="102" t="s">
        <v>870</v>
      </c>
      <c r="J427" s="24">
        <v>501.43</v>
      </c>
      <c r="K427" s="24">
        <v>0</v>
      </c>
      <c r="L427" s="6">
        <v>44036</v>
      </c>
      <c r="P427" s="139"/>
    </row>
    <row r="428" spans="5:16" x14ac:dyDescent="0.3">
      <c r="E428" s="102" t="s">
        <v>871</v>
      </c>
      <c r="F428" s="24">
        <v>462.33</v>
      </c>
      <c r="G428" s="6">
        <v>44036.448842592596</v>
      </c>
      <c r="H428" s="6"/>
      <c r="I428" s="102" t="s">
        <v>872</v>
      </c>
      <c r="J428" s="24">
        <v>462.33</v>
      </c>
      <c r="K428" s="24">
        <v>0</v>
      </c>
      <c r="L428" s="6">
        <v>44036</v>
      </c>
      <c r="P428" s="139"/>
    </row>
    <row r="429" spans="5:16" x14ac:dyDescent="0.3">
      <c r="E429" s="102" t="s">
        <v>873</v>
      </c>
      <c r="F429" s="24">
        <v>664.83</v>
      </c>
      <c r="G429" s="6">
        <v>44036.449131944442</v>
      </c>
      <c r="H429" s="6"/>
      <c r="I429" s="102" t="s">
        <v>874</v>
      </c>
      <c r="J429" s="24">
        <v>664.83</v>
      </c>
      <c r="K429" s="24">
        <v>29.95</v>
      </c>
      <c r="L429" s="6">
        <v>44036</v>
      </c>
      <c r="P429" s="139"/>
    </row>
    <row r="430" spans="5:16" x14ac:dyDescent="0.3">
      <c r="E430" s="102" t="s">
        <v>875</v>
      </c>
      <c r="F430" s="24">
        <v>76.47</v>
      </c>
      <c r="G430" s="6">
        <v>44036.449363425927</v>
      </c>
      <c r="H430" s="6"/>
      <c r="I430" s="102" t="s">
        <v>876</v>
      </c>
      <c r="J430" s="24">
        <v>76.47</v>
      </c>
      <c r="K430" s="24">
        <v>0</v>
      </c>
      <c r="L430" s="6">
        <v>44036</v>
      </c>
      <c r="P430" s="139"/>
    </row>
    <row r="431" spans="5:16" x14ac:dyDescent="0.3">
      <c r="E431" s="102" t="s">
        <v>877</v>
      </c>
      <c r="F431" s="24">
        <v>378.14</v>
      </c>
      <c r="G431" s="6">
        <v>44036.449664351851</v>
      </c>
      <c r="H431" s="6"/>
      <c r="I431" s="102" t="s">
        <v>878</v>
      </c>
      <c r="J431" s="24">
        <v>378.14</v>
      </c>
      <c r="K431" s="24">
        <v>0</v>
      </c>
      <c r="L431" s="6">
        <v>44036</v>
      </c>
      <c r="P431" s="139"/>
    </row>
    <row r="432" spans="5:16" x14ac:dyDescent="0.3">
      <c r="E432" s="102" t="s">
        <v>879</v>
      </c>
      <c r="F432" s="24">
        <v>334.47</v>
      </c>
      <c r="G432" s="6">
        <v>44036.449988425928</v>
      </c>
      <c r="H432" s="6"/>
      <c r="I432" s="102" t="s">
        <v>880</v>
      </c>
      <c r="J432" s="24">
        <v>334.47</v>
      </c>
      <c r="K432" s="24">
        <v>0</v>
      </c>
      <c r="L432" s="6">
        <v>44036</v>
      </c>
      <c r="P432" s="139"/>
    </row>
    <row r="433" spans="5:16" x14ac:dyDescent="0.3">
      <c r="E433" s="102" t="s">
        <v>881</v>
      </c>
      <c r="F433" s="24">
        <v>296.22000000000003</v>
      </c>
      <c r="G433" s="6">
        <v>44036.450277777774</v>
      </c>
      <c r="H433" s="6"/>
      <c r="I433" s="102" t="s">
        <v>882</v>
      </c>
      <c r="J433" s="24">
        <v>296.22000000000003</v>
      </c>
      <c r="K433" s="24">
        <v>0</v>
      </c>
      <c r="L433" s="6">
        <v>44036</v>
      </c>
      <c r="P433" s="139"/>
    </row>
    <row r="434" spans="5:16" x14ac:dyDescent="0.3">
      <c r="E434" s="102" t="s">
        <v>883</v>
      </c>
      <c r="F434" s="24">
        <v>3884.02</v>
      </c>
      <c r="G434" s="6">
        <v>44036.446458333332</v>
      </c>
      <c r="H434" s="6"/>
      <c r="I434" s="102" t="s">
        <v>148</v>
      </c>
      <c r="J434" s="24">
        <v>3884.02</v>
      </c>
      <c r="K434" s="24">
        <v>0</v>
      </c>
      <c r="L434" s="6">
        <v>44036</v>
      </c>
      <c r="P434" s="139"/>
    </row>
    <row r="435" spans="5:16" x14ac:dyDescent="0.3">
      <c r="E435" s="102" t="s">
        <v>884</v>
      </c>
      <c r="F435" s="24">
        <v>59.97</v>
      </c>
      <c r="G435" s="6">
        <v>44036.450752314813</v>
      </c>
      <c r="H435" s="6"/>
      <c r="I435" s="102" t="s">
        <v>252</v>
      </c>
      <c r="J435" s="24">
        <v>59.97</v>
      </c>
      <c r="K435" s="24">
        <v>0</v>
      </c>
      <c r="L435" s="6">
        <v>44036</v>
      </c>
      <c r="P435" s="139"/>
    </row>
    <row r="436" spans="5:16" x14ac:dyDescent="0.3">
      <c r="E436" s="102" t="s">
        <v>885</v>
      </c>
      <c r="F436" s="24">
        <v>45.97</v>
      </c>
      <c r="G436" s="6">
        <v>44036.451296296298</v>
      </c>
      <c r="H436" s="6"/>
      <c r="I436" s="102" t="s">
        <v>250</v>
      </c>
      <c r="J436" s="24">
        <v>45.97</v>
      </c>
      <c r="K436" s="24">
        <v>0</v>
      </c>
      <c r="L436" s="6">
        <v>44036</v>
      </c>
      <c r="P436" s="139"/>
    </row>
    <row r="437" spans="5:16" x14ac:dyDescent="0.3">
      <c r="E437" s="102" t="s">
        <v>886</v>
      </c>
      <c r="F437" s="24">
        <v>175.91</v>
      </c>
      <c r="G437" s="6">
        <v>44036.45107638889</v>
      </c>
      <c r="H437" s="6"/>
      <c r="I437" s="102" t="s">
        <v>887</v>
      </c>
      <c r="J437" s="24">
        <v>175.91</v>
      </c>
      <c r="K437" s="24">
        <v>0</v>
      </c>
      <c r="L437" s="6">
        <v>44036</v>
      </c>
      <c r="P437" s="139"/>
    </row>
    <row r="438" spans="5:16" x14ac:dyDescent="0.3">
      <c r="E438" s="102" t="s">
        <v>888</v>
      </c>
      <c r="F438" s="24">
        <v>169.28</v>
      </c>
      <c r="G438" s="6">
        <v>44036.447962962964</v>
      </c>
      <c r="H438" s="6"/>
      <c r="I438" s="102" t="s">
        <v>889</v>
      </c>
      <c r="J438" s="24">
        <v>169.28</v>
      </c>
      <c r="K438" s="24">
        <v>0</v>
      </c>
      <c r="L438" s="6">
        <v>44036</v>
      </c>
      <c r="P438" s="139"/>
    </row>
    <row r="439" spans="5:16" x14ac:dyDescent="0.3">
      <c r="E439" s="102" t="s">
        <v>890</v>
      </c>
      <c r="F439" s="24">
        <v>4316.3599999999997</v>
      </c>
      <c r="G439" s="6">
        <v>44036.447604166664</v>
      </c>
      <c r="H439" s="6"/>
      <c r="I439" s="102" t="s">
        <v>153</v>
      </c>
      <c r="J439" s="24">
        <v>4316.3599999999997</v>
      </c>
      <c r="K439" s="24">
        <v>0</v>
      </c>
      <c r="L439" s="6">
        <v>44036</v>
      </c>
      <c r="P439" s="139"/>
    </row>
    <row r="440" spans="5:16" x14ac:dyDescent="0.3">
      <c r="E440" s="102" t="s">
        <v>891</v>
      </c>
      <c r="F440" s="24">
        <v>314.93</v>
      </c>
      <c r="G440" s="6">
        <v>44036.445509259262</v>
      </c>
      <c r="H440" s="6"/>
      <c r="I440" s="102" t="s">
        <v>150</v>
      </c>
      <c r="J440" s="24">
        <v>314.93</v>
      </c>
      <c r="K440" s="24">
        <v>0</v>
      </c>
      <c r="L440" s="6">
        <v>44036</v>
      </c>
      <c r="P440" s="139"/>
    </row>
    <row r="441" spans="5:16" x14ac:dyDescent="0.3">
      <c r="E441" s="102" t="s">
        <v>892</v>
      </c>
      <c r="F441" s="24">
        <v>0</v>
      </c>
      <c r="G441" s="6">
        <v>44036.87462962963</v>
      </c>
      <c r="H441" s="6"/>
      <c r="I441" s="102"/>
      <c r="J441" s="24"/>
      <c r="K441" s="24"/>
      <c r="L441" s="6"/>
      <c r="P441" s="139"/>
    </row>
    <row r="442" spans="5:16" x14ac:dyDescent="0.3">
      <c r="E442" s="102" t="s">
        <v>893</v>
      </c>
      <c r="F442" s="24">
        <v>0</v>
      </c>
      <c r="G442" s="6">
        <v>44036.874710648146</v>
      </c>
      <c r="H442" s="6"/>
      <c r="I442" s="102"/>
      <c r="J442" s="24"/>
      <c r="K442" s="24"/>
      <c r="L442" s="6"/>
      <c r="P442" s="139"/>
    </row>
    <row r="443" spans="5:16" x14ac:dyDescent="0.3">
      <c r="E443" s="102" t="s">
        <v>894</v>
      </c>
      <c r="F443" s="24">
        <v>975</v>
      </c>
      <c r="G443" s="6">
        <v>44039.16196759259</v>
      </c>
      <c r="H443" s="6"/>
      <c r="I443" s="102" t="s">
        <v>895</v>
      </c>
      <c r="J443" s="24">
        <v>975</v>
      </c>
      <c r="K443" s="24">
        <v>0</v>
      </c>
      <c r="L443" s="6">
        <v>44039</v>
      </c>
      <c r="P443" s="139"/>
    </row>
    <row r="444" spans="5:16" x14ac:dyDescent="0.3">
      <c r="E444" s="102" t="s">
        <v>896</v>
      </c>
      <c r="F444" s="24">
        <v>3307.57</v>
      </c>
      <c r="G444" s="6">
        <v>44040.164004629631</v>
      </c>
      <c r="H444" s="6"/>
      <c r="I444" s="102" t="s">
        <v>897</v>
      </c>
      <c r="J444" s="24">
        <v>3307.57</v>
      </c>
      <c r="K444" s="24">
        <v>0</v>
      </c>
      <c r="L444" s="6">
        <v>44040</v>
      </c>
      <c r="P444" s="139"/>
    </row>
    <row r="445" spans="5:16" x14ac:dyDescent="0.3">
      <c r="E445" s="102" t="s">
        <v>898</v>
      </c>
      <c r="F445" s="24">
        <v>76</v>
      </c>
      <c r="G445" s="6">
        <v>44040.1640625</v>
      </c>
      <c r="H445" s="6"/>
      <c r="I445" s="102" t="s">
        <v>897</v>
      </c>
      <c r="J445" s="24">
        <v>76</v>
      </c>
      <c r="K445" s="24">
        <v>0</v>
      </c>
      <c r="L445" s="6">
        <v>44040</v>
      </c>
      <c r="P445" s="139"/>
    </row>
    <row r="446" spans="5:16" x14ac:dyDescent="0.3">
      <c r="E446" s="102" t="s">
        <v>899</v>
      </c>
      <c r="F446" s="24">
        <v>3197.86</v>
      </c>
      <c r="G446" s="6">
        <v>44040.542500000003</v>
      </c>
      <c r="H446" s="6"/>
      <c r="I446" s="102" t="s">
        <v>148</v>
      </c>
      <c r="J446" s="24">
        <v>3197.86</v>
      </c>
      <c r="K446" s="24">
        <v>0</v>
      </c>
      <c r="L446" s="6">
        <v>44040</v>
      </c>
      <c r="P446" s="139"/>
    </row>
    <row r="447" spans="5:16" x14ac:dyDescent="0.3">
      <c r="E447" s="102" t="s">
        <v>900</v>
      </c>
      <c r="F447" s="24">
        <v>994.76</v>
      </c>
      <c r="G447" s="6">
        <v>44040.544108796297</v>
      </c>
      <c r="H447" s="6"/>
      <c r="I447" s="102" t="s">
        <v>759</v>
      </c>
      <c r="J447" s="24">
        <v>994.76</v>
      </c>
      <c r="K447" s="24">
        <v>0</v>
      </c>
      <c r="L447" s="6">
        <v>44040</v>
      </c>
      <c r="P447" s="139"/>
    </row>
    <row r="448" spans="5:16" x14ac:dyDescent="0.3">
      <c r="E448" s="102" t="s">
        <v>901</v>
      </c>
      <c r="F448" s="24">
        <v>3770.98</v>
      </c>
      <c r="G448" s="6">
        <v>44040.54515046296</v>
      </c>
      <c r="H448" s="6"/>
      <c r="I448" s="102" t="s">
        <v>153</v>
      </c>
      <c r="J448" s="24">
        <v>3770.98</v>
      </c>
      <c r="K448" s="24">
        <v>0</v>
      </c>
      <c r="L448" s="6">
        <v>44040</v>
      </c>
      <c r="P448" s="139"/>
    </row>
    <row r="449" spans="5:16" x14ac:dyDescent="0.3">
      <c r="E449" s="102" t="s">
        <v>902</v>
      </c>
      <c r="F449" s="24">
        <v>149.94999999999999</v>
      </c>
      <c r="G449" s="6">
        <v>44040.545601851853</v>
      </c>
      <c r="H449" s="6"/>
      <c r="I449" s="102" t="s">
        <v>150</v>
      </c>
      <c r="J449" s="24">
        <v>149.94999999999999</v>
      </c>
      <c r="K449" s="24">
        <v>0</v>
      </c>
      <c r="L449" s="6">
        <v>44040</v>
      </c>
      <c r="P449" s="139"/>
    </row>
    <row r="450" spans="5:16" x14ac:dyDescent="0.3">
      <c r="E450" s="102" t="s">
        <v>903</v>
      </c>
      <c r="F450" s="24">
        <v>8.99</v>
      </c>
      <c r="G450" s="6">
        <v>44040.545405092591</v>
      </c>
      <c r="H450" s="6"/>
      <c r="I450" s="102" t="s">
        <v>819</v>
      </c>
      <c r="J450" s="24">
        <v>8.99</v>
      </c>
      <c r="K450" s="24">
        <v>0</v>
      </c>
      <c r="L450" s="6">
        <v>44040</v>
      </c>
    </row>
    <row r="451" spans="5:16" x14ac:dyDescent="0.3">
      <c r="E451" s="102" t="s">
        <v>904</v>
      </c>
      <c r="F451" s="24">
        <v>42979.65</v>
      </c>
      <c r="G451" s="6">
        <v>44043</v>
      </c>
      <c r="H451" s="6"/>
      <c r="I451" s="102" t="s">
        <v>905</v>
      </c>
      <c r="J451" s="24">
        <v>42979.65</v>
      </c>
      <c r="K451" s="24"/>
      <c r="L451" s="6">
        <v>44043</v>
      </c>
    </row>
    <row r="452" spans="5:16" x14ac:dyDescent="0.3">
      <c r="E452" s="102" t="s">
        <v>911</v>
      </c>
      <c r="F452" s="24">
        <v>8009.42</v>
      </c>
      <c r="G452" s="6">
        <v>44047.163101851853</v>
      </c>
      <c r="H452" s="102"/>
      <c r="I452" s="102" t="s">
        <v>912</v>
      </c>
      <c r="J452" s="24">
        <v>8009.42</v>
      </c>
      <c r="K452" s="24">
        <v>0</v>
      </c>
      <c r="L452" s="6">
        <v>44047</v>
      </c>
    </row>
    <row r="453" spans="5:16" x14ac:dyDescent="0.3">
      <c r="E453" s="102" t="s">
        <v>913</v>
      </c>
      <c r="F453" s="24">
        <v>1485.83</v>
      </c>
      <c r="G453" s="6">
        <v>44047.485717592594</v>
      </c>
      <c r="H453" s="102"/>
      <c r="I453" s="102" t="s">
        <v>144</v>
      </c>
      <c r="J453" s="24">
        <v>1485.83</v>
      </c>
      <c r="K453" s="24">
        <v>0</v>
      </c>
      <c r="L453" s="6">
        <v>44047</v>
      </c>
    </row>
    <row r="454" spans="5:16" x14ac:dyDescent="0.3">
      <c r="E454" s="102" t="s">
        <v>914</v>
      </c>
      <c r="F454" s="24">
        <v>500.88</v>
      </c>
      <c r="G454" s="6">
        <v>44047.486203703702</v>
      </c>
      <c r="H454" s="102"/>
      <c r="I454" s="102" t="s">
        <v>146</v>
      </c>
      <c r="J454" s="24">
        <v>500.88</v>
      </c>
      <c r="K454" s="24">
        <v>0</v>
      </c>
      <c r="L454" s="6">
        <v>44047</v>
      </c>
    </row>
    <row r="455" spans="5:16" x14ac:dyDescent="0.3">
      <c r="E455" s="102" t="s">
        <v>915</v>
      </c>
      <c r="F455" s="24">
        <v>3907.39</v>
      </c>
      <c r="G455" s="6">
        <v>44047.48678240741</v>
      </c>
      <c r="H455" s="102"/>
      <c r="I455" s="102" t="s">
        <v>166</v>
      </c>
      <c r="J455" s="24">
        <v>3907.39</v>
      </c>
      <c r="K455" s="24">
        <v>0</v>
      </c>
      <c r="L455" s="6">
        <v>44047</v>
      </c>
    </row>
    <row r="456" spans="5:16" x14ac:dyDescent="0.3">
      <c r="E456" s="102" t="s">
        <v>916</v>
      </c>
      <c r="F456" s="24">
        <v>2825.07</v>
      </c>
      <c r="G456" s="6">
        <v>44047.488449074073</v>
      </c>
      <c r="H456" s="102"/>
      <c r="I456" s="102" t="s">
        <v>148</v>
      </c>
      <c r="J456" s="24">
        <v>2825.07</v>
      </c>
      <c r="K456" s="24">
        <v>0</v>
      </c>
      <c r="L456" s="6">
        <v>44047</v>
      </c>
    </row>
    <row r="457" spans="5:16" x14ac:dyDescent="0.3">
      <c r="E457" s="102" t="s">
        <v>917</v>
      </c>
      <c r="F457" s="24">
        <v>4425.7700000000004</v>
      </c>
      <c r="G457" s="6">
        <v>44047.489594907405</v>
      </c>
      <c r="H457" s="102"/>
      <c r="I457" s="102" t="s">
        <v>153</v>
      </c>
      <c r="J457" s="24">
        <v>4425.7700000000004</v>
      </c>
      <c r="K457" s="24">
        <v>0</v>
      </c>
      <c r="L457" s="6">
        <v>44047</v>
      </c>
    </row>
    <row r="458" spans="5:16" x14ac:dyDescent="0.3">
      <c r="E458" s="102" t="s">
        <v>918</v>
      </c>
      <c r="F458" s="24">
        <v>91.95</v>
      </c>
      <c r="G458" s="6">
        <v>44047.489965277775</v>
      </c>
      <c r="H458" s="102"/>
      <c r="I458" s="102" t="s">
        <v>150</v>
      </c>
      <c r="J458" s="24">
        <v>91.95</v>
      </c>
      <c r="K458" s="24">
        <v>0</v>
      </c>
      <c r="L458" s="6">
        <v>44047</v>
      </c>
    </row>
    <row r="459" spans="5:16" x14ac:dyDescent="0.3">
      <c r="E459" s="102" t="s">
        <v>919</v>
      </c>
      <c r="F459" s="24">
        <v>639.76</v>
      </c>
      <c r="G459" s="6">
        <v>44047.490763888891</v>
      </c>
      <c r="H459" s="102"/>
      <c r="I459" s="102" t="s">
        <v>920</v>
      </c>
      <c r="J459" s="24">
        <v>639.76</v>
      </c>
      <c r="K459" s="24">
        <v>25200.99</v>
      </c>
      <c r="L459" s="6">
        <v>44047</v>
      </c>
    </row>
    <row r="460" spans="5:16" x14ac:dyDescent="0.3">
      <c r="E460" s="102" t="s">
        <v>921</v>
      </c>
      <c r="F460" s="24">
        <v>890</v>
      </c>
      <c r="G460" s="6">
        <v>44048.162256944444</v>
      </c>
      <c r="H460" s="102"/>
      <c r="I460" s="102" t="s">
        <v>922</v>
      </c>
      <c r="J460" s="24">
        <v>890</v>
      </c>
      <c r="K460" s="24">
        <v>0</v>
      </c>
      <c r="L460" s="6">
        <v>44048</v>
      </c>
    </row>
    <row r="461" spans="5:16" x14ac:dyDescent="0.3">
      <c r="E461" s="102" t="s">
        <v>923</v>
      </c>
      <c r="F461" s="24">
        <v>3727.43</v>
      </c>
      <c r="G461" s="6">
        <v>44054.162604166668</v>
      </c>
      <c r="H461" s="102"/>
      <c r="I461" s="102" t="s">
        <v>924</v>
      </c>
      <c r="J461" s="24">
        <v>3727.43</v>
      </c>
      <c r="K461" s="24">
        <v>0</v>
      </c>
      <c r="L461" s="6">
        <v>44054</v>
      </c>
    </row>
    <row r="462" spans="5:16" x14ac:dyDescent="0.3">
      <c r="E462" s="102" t="s">
        <v>925</v>
      </c>
      <c r="F462" s="24">
        <v>2207.34</v>
      </c>
      <c r="G462" s="6">
        <v>44054.700115740743</v>
      </c>
      <c r="H462" s="102"/>
      <c r="I462" s="102" t="s">
        <v>144</v>
      </c>
      <c r="J462" s="24">
        <v>2207.34</v>
      </c>
      <c r="K462" s="24">
        <v>0</v>
      </c>
      <c r="L462" s="6">
        <v>44054</v>
      </c>
    </row>
    <row r="463" spans="5:16" x14ac:dyDescent="0.3">
      <c r="E463" s="102" t="s">
        <v>926</v>
      </c>
      <c r="F463" s="24">
        <v>1188.29</v>
      </c>
      <c r="G463" s="6">
        <v>44054.700462962966</v>
      </c>
      <c r="H463" s="102"/>
      <c r="I463" s="102" t="s">
        <v>146</v>
      </c>
      <c r="J463" s="24">
        <v>1188.29</v>
      </c>
      <c r="K463" s="24">
        <v>0</v>
      </c>
      <c r="L463" s="6">
        <v>44054</v>
      </c>
    </row>
    <row r="464" spans="5:16" x14ac:dyDescent="0.3">
      <c r="E464" s="102" t="s">
        <v>927</v>
      </c>
      <c r="F464" s="24">
        <v>1319.4</v>
      </c>
      <c r="G464" s="6">
        <v>44054.705428240741</v>
      </c>
      <c r="H464" s="102"/>
      <c r="I464" s="102" t="s">
        <v>928</v>
      </c>
      <c r="J464" s="24">
        <v>1319.4</v>
      </c>
      <c r="K464" s="24">
        <v>0</v>
      </c>
      <c r="L464" s="6">
        <v>44054</v>
      </c>
    </row>
    <row r="465" spans="5:12" x14ac:dyDescent="0.3">
      <c r="E465" s="102" t="s">
        <v>929</v>
      </c>
      <c r="F465" s="24">
        <v>2640.02</v>
      </c>
      <c r="G465" s="6">
        <v>44054.70616898148</v>
      </c>
      <c r="H465" s="102"/>
      <c r="I465" s="102" t="s">
        <v>148</v>
      </c>
      <c r="J465" s="24">
        <v>2640.02</v>
      </c>
      <c r="K465" s="24">
        <v>0</v>
      </c>
      <c r="L465" s="6">
        <v>44054</v>
      </c>
    </row>
    <row r="466" spans="5:12" x14ac:dyDescent="0.3">
      <c r="E466" s="102" t="s">
        <v>930</v>
      </c>
      <c r="F466" s="24">
        <v>3099.64</v>
      </c>
      <c r="G466" s="6">
        <v>44054.707314814812</v>
      </c>
      <c r="H466" s="102"/>
      <c r="I466" s="102" t="s">
        <v>153</v>
      </c>
      <c r="J466" s="24">
        <v>3099.64</v>
      </c>
      <c r="K466" s="24">
        <v>0</v>
      </c>
      <c r="L466" s="6">
        <v>44054</v>
      </c>
    </row>
    <row r="467" spans="5:12" x14ac:dyDescent="0.3">
      <c r="E467" s="102" t="s">
        <v>931</v>
      </c>
      <c r="F467" s="24">
        <v>93.97</v>
      </c>
      <c r="G467" s="6">
        <v>44054.708402777775</v>
      </c>
      <c r="H467" s="102"/>
      <c r="I467" s="102" t="s">
        <v>150</v>
      </c>
      <c r="J467" s="24">
        <v>93.97</v>
      </c>
      <c r="K467" s="24">
        <v>0</v>
      </c>
      <c r="L467" s="6">
        <v>44054</v>
      </c>
    </row>
    <row r="468" spans="5:12" x14ac:dyDescent="0.3">
      <c r="E468" s="102" t="s">
        <v>932</v>
      </c>
      <c r="F468" s="24">
        <v>190</v>
      </c>
      <c r="G468" s="6">
        <v>44055.161944444444</v>
      </c>
      <c r="H468" s="102"/>
      <c r="I468" s="102" t="s">
        <v>933</v>
      </c>
      <c r="J468" s="24">
        <v>190</v>
      </c>
      <c r="K468" s="24">
        <v>0</v>
      </c>
      <c r="L468" s="6">
        <v>44055</v>
      </c>
    </row>
    <row r="469" spans="5:12" x14ac:dyDescent="0.3">
      <c r="E469" s="102" t="s">
        <v>934</v>
      </c>
      <c r="F469" s="24">
        <v>2152.79</v>
      </c>
      <c r="G469" s="6">
        <v>44061.16265046296</v>
      </c>
      <c r="H469" s="102"/>
      <c r="I469" s="102" t="s">
        <v>935</v>
      </c>
      <c r="J469" s="24">
        <v>2152.79</v>
      </c>
      <c r="K469" s="24">
        <v>0</v>
      </c>
      <c r="L469" s="6">
        <v>44061</v>
      </c>
    </row>
    <row r="470" spans="5:12" x14ac:dyDescent="0.3">
      <c r="E470" s="102" t="s">
        <v>936</v>
      </c>
      <c r="F470" s="24">
        <v>3059.14</v>
      </c>
      <c r="G470" s="6">
        <v>44067.450578703705</v>
      </c>
      <c r="H470" s="102"/>
      <c r="I470" s="102" t="s">
        <v>144</v>
      </c>
      <c r="J470" s="24">
        <v>3059.14</v>
      </c>
      <c r="K470" s="24">
        <v>0</v>
      </c>
      <c r="L470" s="6">
        <v>44067</v>
      </c>
    </row>
    <row r="471" spans="5:12" x14ac:dyDescent="0.3">
      <c r="E471" s="102" t="s">
        <v>937</v>
      </c>
      <c r="F471" s="24">
        <v>1595.39</v>
      </c>
      <c r="G471" s="6">
        <v>44067.45103009259</v>
      </c>
      <c r="H471" s="102"/>
      <c r="I471" s="102" t="s">
        <v>146</v>
      </c>
      <c r="J471" s="24">
        <v>1595.39</v>
      </c>
      <c r="K471" s="24">
        <v>0</v>
      </c>
      <c r="L471" s="6">
        <v>44067</v>
      </c>
    </row>
    <row r="472" spans="5:12" x14ac:dyDescent="0.3">
      <c r="E472" s="102" t="s">
        <v>938</v>
      </c>
      <c r="F472" s="24">
        <v>151.43</v>
      </c>
      <c r="G472" s="6">
        <v>44067.454930555556</v>
      </c>
      <c r="H472" s="102"/>
      <c r="I472" s="102" t="s">
        <v>939</v>
      </c>
      <c r="J472" s="24">
        <v>151.43</v>
      </c>
      <c r="K472" s="24">
        <v>0</v>
      </c>
      <c r="L472" s="6">
        <v>44067</v>
      </c>
    </row>
    <row r="473" spans="5:12" x14ac:dyDescent="0.3">
      <c r="E473" s="102" t="s">
        <v>940</v>
      </c>
      <c r="F473" s="24">
        <v>2737.8</v>
      </c>
      <c r="G473" s="6">
        <v>44067.463425925926</v>
      </c>
      <c r="H473" s="102"/>
      <c r="I473" s="102" t="s">
        <v>941</v>
      </c>
      <c r="J473" s="24">
        <v>2737.8</v>
      </c>
      <c r="K473" s="24">
        <v>0</v>
      </c>
      <c r="L473" s="6">
        <v>44067</v>
      </c>
    </row>
    <row r="474" spans="5:12" x14ac:dyDescent="0.3">
      <c r="E474" s="102" t="s">
        <v>942</v>
      </c>
      <c r="F474" s="24">
        <v>2172.92</v>
      </c>
      <c r="G474" s="6">
        <v>44067.470717592594</v>
      </c>
      <c r="H474" s="102"/>
      <c r="I474" s="102" t="s">
        <v>148</v>
      </c>
      <c r="J474" s="24">
        <v>2172.92</v>
      </c>
      <c r="K474" s="24">
        <v>0</v>
      </c>
      <c r="L474" s="6">
        <v>44067</v>
      </c>
    </row>
    <row r="475" spans="5:12" x14ac:dyDescent="0.3">
      <c r="E475" s="102" t="s">
        <v>943</v>
      </c>
      <c r="F475" s="24">
        <v>51.95</v>
      </c>
      <c r="G475" s="6">
        <v>44067.471203703702</v>
      </c>
      <c r="H475" s="102"/>
      <c r="I475" s="102" t="s">
        <v>150</v>
      </c>
      <c r="J475" s="24">
        <v>51.95</v>
      </c>
      <c r="K475" s="24">
        <v>0</v>
      </c>
      <c r="L475" s="6">
        <v>44067</v>
      </c>
    </row>
    <row r="476" spans="5:12" x14ac:dyDescent="0.3">
      <c r="E476" s="102" t="s">
        <v>944</v>
      </c>
      <c r="F476" s="24">
        <v>162.47</v>
      </c>
      <c r="G476" s="6">
        <v>44067.471620370372</v>
      </c>
      <c r="H476" s="102"/>
      <c r="I476" s="102" t="s">
        <v>945</v>
      </c>
      <c r="J476" s="24">
        <v>162.47</v>
      </c>
      <c r="K476" s="24">
        <v>0</v>
      </c>
      <c r="L476" s="6">
        <v>44067</v>
      </c>
    </row>
    <row r="477" spans="5:12" x14ac:dyDescent="0.3">
      <c r="E477" s="102" t="s">
        <v>946</v>
      </c>
      <c r="F477" s="24">
        <v>3927.24</v>
      </c>
      <c r="G477" s="6">
        <v>44067.472002314818</v>
      </c>
      <c r="H477" s="102"/>
      <c r="I477" s="102" t="s">
        <v>947</v>
      </c>
      <c r="J477" s="24">
        <v>3927.24</v>
      </c>
      <c r="K477" s="24">
        <v>0</v>
      </c>
      <c r="L477" s="6">
        <v>44067</v>
      </c>
    </row>
    <row r="478" spans="5:12" x14ac:dyDescent="0.3">
      <c r="E478" s="102" t="s">
        <v>948</v>
      </c>
      <c r="F478" s="24">
        <v>3113.63</v>
      </c>
      <c r="G478" s="6">
        <v>44067.473055555558</v>
      </c>
      <c r="H478" s="102"/>
      <c r="I478" s="102" t="s">
        <v>153</v>
      </c>
      <c r="J478" s="24">
        <v>3113.63</v>
      </c>
      <c r="K478" s="24">
        <v>0</v>
      </c>
      <c r="L478" s="6">
        <v>44067</v>
      </c>
    </row>
    <row r="479" spans="5:12" x14ac:dyDescent="0.3">
      <c r="E479" s="102" t="s">
        <v>949</v>
      </c>
      <c r="F479" s="24">
        <v>1349.15</v>
      </c>
      <c r="G479" s="6">
        <v>44067.47384259259</v>
      </c>
      <c r="H479" s="102"/>
      <c r="I479" s="102" t="s">
        <v>950</v>
      </c>
      <c r="J479" s="24">
        <v>1349.15</v>
      </c>
      <c r="K479" s="24">
        <v>0</v>
      </c>
      <c r="L479" s="6">
        <v>44067</v>
      </c>
    </row>
    <row r="480" spans="5:12" x14ac:dyDescent="0.3">
      <c r="E480" s="102" t="s">
        <v>951</v>
      </c>
      <c r="F480" s="24">
        <v>264.14</v>
      </c>
      <c r="G480" s="6">
        <v>44067.474363425928</v>
      </c>
      <c r="H480" s="102"/>
      <c r="I480" s="102" t="s">
        <v>952</v>
      </c>
      <c r="J480" s="24">
        <v>264.14</v>
      </c>
      <c r="K480" s="24">
        <v>0</v>
      </c>
      <c r="L480" s="6">
        <v>44067</v>
      </c>
    </row>
    <row r="481" spans="5:12" x14ac:dyDescent="0.3">
      <c r="E481" s="102" t="s">
        <v>953</v>
      </c>
      <c r="F481" s="24">
        <v>219.32</v>
      </c>
      <c r="G481" s="6">
        <v>44067.474699074075</v>
      </c>
      <c r="H481" s="102"/>
      <c r="I481" s="102" t="s">
        <v>954</v>
      </c>
      <c r="J481" s="24">
        <v>219.32</v>
      </c>
      <c r="K481" s="24">
        <v>0</v>
      </c>
      <c r="L481" s="6">
        <v>44067</v>
      </c>
    </row>
    <row r="482" spans="5:12" x14ac:dyDescent="0.3">
      <c r="E482" s="102" t="s">
        <v>955</v>
      </c>
      <c r="F482" s="24">
        <v>145.91</v>
      </c>
      <c r="G482" s="6">
        <v>44067.475104166668</v>
      </c>
      <c r="H482" s="102"/>
      <c r="I482" s="102" t="s">
        <v>956</v>
      </c>
      <c r="J482" s="24">
        <v>145.91</v>
      </c>
      <c r="K482" s="24">
        <v>0</v>
      </c>
      <c r="L482" s="6">
        <v>44067</v>
      </c>
    </row>
    <row r="483" spans="5:12" x14ac:dyDescent="0.3">
      <c r="E483" s="102" t="s">
        <v>957</v>
      </c>
      <c r="F483" s="24">
        <v>477.06</v>
      </c>
      <c r="G483" s="6">
        <v>44067.475405092591</v>
      </c>
      <c r="H483" s="102"/>
      <c r="I483" s="102" t="s">
        <v>958</v>
      </c>
      <c r="J483" s="24">
        <v>477.06</v>
      </c>
      <c r="K483" s="24">
        <v>0</v>
      </c>
      <c r="L483" s="6">
        <v>44067</v>
      </c>
    </row>
    <row r="484" spans="5:12" x14ac:dyDescent="0.3">
      <c r="E484" s="102" t="s">
        <v>959</v>
      </c>
      <c r="F484" s="24">
        <v>302.45999999999998</v>
      </c>
      <c r="G484" s="6">
        <v>44067.475937499999</v>
      </c>
      <c r="H484" s="102"/>
      <c r="I484" s="102" t="s">
        <v>960</v>
      </c>
      <c r="J484" s="24">
        <v>302.45999999999998</v>
      </c>
      <c r="K484" s="24">
        <v>0</v>
      </c>
      <c r="L484" s="6">
        <v>44067</v>
      </c>
    </row>
    <row r="485" spans="5:12" x14ac:dyDescent="0.3">
      <c r="E485" s="102" t="s">
        <v>961</v>
      </c>
      <c r="F485" s="24">
        <v>103.49</v>
      </c>
      <c r="G485" s="6">
        <v>44067.476342592592</v>
      </c>
      <c r="H485" s="102"/>
      <c r="I485" s="102" t="s">
        <v>962</v>
      </c>
      <c r="J485" s="24">
        <v>103.49</v>
      </c>
      <c r="K485" s="24">
        <v>0</v>
      </c>
      <c r="L485" s="6">
        <v>44067</v>
      </c>
    </row>
    <row r="486" spans="5:12" x14ac:dyDescent="0.3">
      <c r="E486" s="102" t="s">
        <v>963</v>
      </c>
      <c r="F486" s="24">
        <v>155.69</v>
      </c>
      <c r="G486" s="6">
        <v>44067.476770833331</v>
      </c>
      <c r="H486" s="102"/>
      <c r="I486" s="102" t="s">
        <v>964</v>
      </c>
      <c r="J486" s="24">
        <v>155.69</v>
      </c>
      <c r="K486" s="24">
        <v>0</v>
      </c>
      <c r="L486" s="6">
        <v>44067</v>
      </c>
    </row>
    <row r="487" spans="5:12" x14ac:dyDescent="0.3">
      <c r="E487" s="102" t="s">
        <v>965</v>
      </c>
      <c r="F487" s="24">
        <v>295.44</v>
      </c>
      <c r="G487" s="6">
        <v>44067.477696759262</v>
      </c>
      <c r="H487" s="102"/>
      <c r="I487" s="102" t="s">
        <v>250</v>
      </c>
      <c r="J487" s="24">
        <v>295.44</v>
      </c>
      <c r="K487" s="24">
        <v>0</v>
      </c>
      <c r="L487" s="6">
        <v>44067</v>
      </c>
    </row>
    <row r="488" spans="5:12" x14ac:dyDescent="0.3">
      <c r="E488" s="102" t="s">
        <v>966</v>
      </c>
      <c r="F488" s="24">
        <v>709.97</v>
      </c>
      <c r="G488" s="6">
        <v>44067.478530092594</v>
      </c>
      <c r="H488" s="102"/>
      <c r="I488" s="102" t="s">
        <v>252</v>
      </c>
      <c r="J488" s="24">
        <v>709.97</v>
      </c>
      <c r="K488" s="24">
        <v>0</v>
      </c>
      <c r="L488" s="6">
        <v>44067</v>
      </c>
    </row>
    <row r="489" spans="5:12" x14ac:dyDescent="0.3">
      <c r="E489" s="102" t="s">
        <v>967</v>
      </c>
      <c r="F489" s="24">
        <v>479.2</v>
      </c>
      <c r="G489" s="6">
        <v>44067.479363425926</v>
      </c>
      <c r="H489" s="102"/>
      <c r="I489" s="102" t="s">
        <v>968</v>
      </c>
      <c r="J489" s="24">
        <v>479.2</v>
      </c>
      <c r="K489" s="24">
        <v>0</v>
      </c>
      <c r="L489" s="6">
        <v>44067</v>
      </c>
    </row>
    <row r="490" spans="5:12" x14ac:dyDescent="0.3">
      <c r="E490" s="102" t="s">
        <v>969</v>
      </c>
      <c r="F490" s="24">
        <v>485.5</v>
      </c>
      <c r="G490" s="6">
        <v>44067.479837962965</v>
      </c>
      <c r="H490" s="102"/>
      <c r="I490" s="102" t="s">
        <v>970</v>
      </c>
      <c r="J490" s="24">
        <v>485.5</v>
      </c>
      <c r="K490" s="24">
        <v>0</v>
      </c>
      <c r="L490" s="6">
        <v>44067</v>
      </c>
    </row>
    <row r="491" spans="5:12" x14ac:dyDescent="0.3">
      <c r="E491" s="102" t="s">
        <v>971</v>
      </c>
      <c r="F491" s="24">
        <v>331.66</v>
      </c>
      <c r="G491" s="6">
        <v>44067.480196759258</v>
      </c>
      <c r="H491" s="102"/>
      <c r="I491" s="102" t="s">
        <v>972</v>
      </c>
      <c r="J491" s="24">
        <v>331.66</v>
      </c>
      <c r="K491" s="24">
        <v>0</v>
      </c>
      <c r="L491" s="6">
        <v>44067</v>
      </c>
    </row>
    <row r="492" spans="5:12" x14ac:dyDescent="0.3">
      <c r="E492" s="102" t="s">
        <v>973</v>
      </c>
      <c r="F492" s="24">
        <v>369.31</v>
      </c>
      <c r="G492" s="6">
        <v>44067.480613425927</v>
      </c>
      <c r="H492" s="102"/>
      <c r="I492" s="102" t="s">
        <v>974</v>
      </c>
      <c r="J492" s="24">
        <v>369.31</v>
      </c>
      <c r="K492" s="24">
        <v>0</v>
      </c>
      <c r="L492" s="6">
        <v>44067</v>
      </c>
    </row>
    <row r="493" spans="5:12" x14ac:dyDescent="0.3">
      <c r="E493" s="102" t="s">
        <v>975</v>
      </c>
      <c r="F493" s="24">
        <v>361.87</v>
      </c>
      <c r="G493" s="6">
        <v>44067.480995370373</v>
      </c>
      <c r="H493" s="102"/>
      <c r="I493" s="102" t="s">
        <v>976</v>
      </c>
      <c r="J493" s="24">
        <v>361.87</v>
      </c>
      <c r="K493" s="24">
        <v>0</v>
      </c>
      <c r="L493" s="6">
        <v>44067</v>
      </c>
    </row>
    <row r="494" spans="5:12" x14ac:dyDescent="0.3">
      <c r="E494" s="102" t="s">
        <v>977</v>
      </c>
      <c r="F494" s="24">
        <v>308.22000000000003</v>
      </c>
      <c r="G494" s="6">
        <v>44067.481307870374</v>
      </c>
      <c r="H494" s="102"/>
      <c r="I494" s="102" t="s">
        <v>978</v>
      </c>
      <c r="J494" s="24">
        <v>308.22000000000003</v>
      </c>
      <c r="K494" s="24">
        <v>67.989999999999995</v>
      </c>
      <c r="L494" s="6">
        <v>44067</v>
      </c>
    </row>
    <row r="495" spans="5:12" x14ac:dyDescent="0.3">
      <c r="E495" s="102" t="s">
        <v>979</v>
      </c>
      <c r="F495" s="24">
        <v>373.98</v>
      </c>
      <c r="G495" s="6">
        <v>44067.481747685182</v>
      </c>
      <c r="H495" s="102"/>
      <c r="I495" s="102" t="s">
        <v>980</v>
      </c>
      <c r="J495" s="24">
        <v>373.98</v>
      </c>
      <c r="K495" s="24">
        <v>0</v>
      </c>
      <c r="L495" s="6">
        <v>44067</v>
      </c>
    </row>
    <row r="496" spans="5:12" x14ac:dyDescent="0.3">
      <c r="E496" s="102"/>
      <c r="F496" s="24"/>
      <c r="G496" s="6"/>
      <c r="H496" s="102"/>
      <c r="I496" s="102" t="s">
        <v>981</v>
      </c>
      <c r="J496" s="24">
        <v>0</v>
      </c>
      <c r="K496" s="24">
        <v>67.45</v>
      </c>
      <c r="L496" s="6">
        <v>44067</v>
      </c>
    </row>
    <row r="497" spans="5:12" x14ac:dyDescent="0.3">
      <c r="E497" s="102" t="s">
        <v>982</v>
      </c>
      <c r="F497" s="24">
        <v>4093.94</v>
      </c>
      <c r="G497" s="6">
        <v>44068.16302083333</v>
      </c>
      <c r="H497" s="102"/>
      <c r="I497" s="102" t="s">
        <v>983</v>
      </c>
      <c r="J497" s="24">
        <v>4093.94</v>
      </c>
      <c r="K497" s="24">
        <v>0</v>
      </c>
      <c r="L497" s="6">
        <v>44068</v>
      </c>
    </row>
    <row r="498" spans="5:12" x14ac:dyDescent="0.3">
      <c r="E498" s="102" t="s">
        <v>984</v>
      </c>
      <c r="F498" s="24">
        <v>39950.67</v>
      </c>
      <c r="G498" s="6">
        <v>44074</v>
      </c>
      <c r="H498" s="102"/>
      <c r="I498" s="102" t="s">
        <v>985</v>
      </c>
      <c r="J498" s="24">
        <v>39950.67</v>
      </c>
      <c r="K498" s="24"/>
      <c r="L498" s="6">
        <v>44074</v>
      </c>
    </row>
    <row r="499" spans="5:12" x14ac:dyDescent="0.3">
      <c r="E499" s="102" t="s">
        <v>986</v>
      </c>
      <c r="F499" s="24">
        <v>389.39</v>
      </c>
      <c r="G499" s="6">
        <v>44074.764780092592</v>
      </c>
      <c r="H499" s="102"/>
      <c r="I499" s="102" t="s">
        <v>759</v>
      </c>
      <c r="J499" s="24">
        <v>389.39</v>
      </c>
      <c r="K499" s="24">
        <v>0</v>
      </c>
      <c r="L499" s="6">
        <v>44074</v>
      </c>
    </row>
    <row r="500" spans="5:12" x14ac:dyDescent="0.3">
      <c r="E500" s="102" t="s">
        <v>987</v>
      </c>
      <c r="F500" s="24">
        <v>1781.04</v>
      </c>
      <c r="G500" s="6">
        <v>44074.765057870369</v>
      </c>
      <c r="H500" s="102"/>
      <c r="I500" s="102" t="s">
        <v>144</v>
      </c>
      <c r="J500" s="24">
        <v>1781.04</v>
      </c>
      <c r="K500" s="24">
        <v>0</v>
      </c>
      <c r="L500" s="6">
        <v>44074</v>
      </c>
    </row>
    <row r="501" spans="5:12" x14ac:dyDescent="0.3">
      <c r="E501" s="102" t="s">
        <v>988</v>
      </c>
      <c r="F501" s="24">
        <v>766.17</v>
      </c>
      <c r="G501" s="6">
        <v>44074.765289351853</v>
      </c>
      <c r="H501" s="102"/>
      <c r="I501" s="102" t="s">
        <v>146</v>
      </c>
      <c r="J501" s="24">
        <v>766.17</v>
      </c>
      <c r="K501" s="24">
        <v>0</v>
      </c>
      <c r="L501" s="6">
        <v>44074</v>
      </c>
    </row>
    <row r="502" spans="5:12" x14ac:dyDescent="0.3">
      <c r="E502" s="102" t="s">
        <v>989</v>
      </c>
      <c r="F502" s="24">
        <v>304.89</v>
      </c>
      <c r="G502" s="6">
        <v>44074.7655787037</v>
      </c>
      <c r="H502" s="102"/>
      <c r="I502" s="102" t="s">
        <v>990</v>
      </c>
      <c r="J502" s="24">
        <v>304.89</v>
      </c>
      <c r="K502" s="24">
        <v>14.99</v>
      </c>
      <c r="L502" s="6">
        <v>44074</v>
      </c>
    </row>
    <row r="503" spans="5:12" x14ac:dyDescent="0.3">
      <c r="E503" s="102" t="s">
        <v>991</v>
      </c>
      <c r="F503" s="24">
        <v>2122.1799999999998</v>
      </c>
      <c r="G503" s="6">
        <v>44074.766157407408</v>
      </c>
      <c r="H503" s="102"/>
      <c r="I503" s="102" t="s">
        <v>148</v>
      </c>
      <c r="J503" s="24">
        <v>2122.1799999999998</v>
      </c>
      <c r="K503" s="24">
        <v>0</v>
      </c>
      <c r="L503" s="6">
        <v>44074</v>
      </c>
    </row>
    <row r="504" spans="5:12" x14ac:dyDescent="0.3">
      <c r="E504" s="102" t="s">
        <v>992</v>
      </c>
      <c r="F504" s="24">
        <v>396.72</v>
      </c>
      <c r="G504" s="6">
        <v>44074.766388888886</v>
      </c>
      <c r="H504" s="102"/>
      <c r="I504" s="102" t="s">
        <v>993</v>
      </c>
      <c r="J504" s="24">
        <v>396.72</v>
      </c>
      <c r="K504" s="24">
        <v>0</v>
      </c>
      <c r="L504" s="6">
        <v>44074</v>
      </c>
    </row>
    <row r="505" spans="5:12" x14ac:dyDescent="0.3">
      <c r="E505" s="102" t="s">
        <v>994</v>
      </c>
      <c r="F505" s="24">
        <v>3763.02</v>
      </c>
      <c r="G505" s="6">
        <v>44074.767314814817</v>
      </c>
      <c r="H505" s="102"/>
      <c r="I505" s="102" t="s">
        <v>153</v>
      </c>
      <c r="J505" s="24">
        <v>3763.02</v>
      </c>
      <c r="K505" s="24">
        <v>0</v>
      </c>
      <c r="L505" s="6">
        <v>44074</v>
      </c>
    </row>
    <row r="506" spans="5:12" x14ac:dyDescent="0.3">
      <c r="E506" s="102" t="s">
        <v>995</v>
      </c>
      <c r="F506" s="24">
        <v>328.86</v>
      </c>
      <c r="G506" s="6">
        <v>44074.767546296294</v>
      </c>
      <c r="H506" s="102"/>
      <c r="I506" s="102" t="s">
        <v>150</v>
      </c>
      <c r="J506" s="24">
        <v>328.86</v>
      </c>
      <c r="K506" s="24">
        <v>0</v>
      </c>
      <c r="L506" s="6">
        <v>44074</v>
      </c>
    </row>
    <row r="507" spans="5:12" x14ac:dyDescent="0.3">
      <c r="E507" s="102" t="s">
        <v>996</v>
      </c>
      <c r="F507" s="24">
        <v>46195.199999999997</v>
      </c>
      <c r="G507" s="6">
        <v>44074.77915509259</v>
      </c>
      <c r="H507" s="102"/>
      <c r="I507" s="102" t="s">
        <v>436</v>
      </c>
      <c r="J507" s="24">
        <v>46195.199999999997</v>
      </c>
      <c r="K507" s="24">
        <v>0</v>
      </c>
      <c r="L507" s="6">
        <v>44074</v>
      </c>
    </row>
    <row r="508" spans="5:12" x14ac:dyDescent="0.3">
      <c r="E508" s="102" t="s">
        <v>1001</v>
      </c>
      <c r="F508" s="24">
        <v>5742.11</v>
      </c>
      <c r="G508" s="6">
        <v>44075.163148148145</v>
      </c>
      <c r="H508" s="102"/>
      <c r="I508" s="102" t="s">
        <v>1006</v>
      </c>
      <c r="J508" s="24">
        <v>5742.11</v>
      </c>
      <c r="K508" s="24">
        <v>0</v>
      </c>
      <c r="L508" s="6">
        <v>44075</v>
      </c>
    </row>
    <row r="509" spans="5:12" x14ac:dyDescent="0.3">
      <c r="E509" s="102" t="s">
        <v>1007</v>
      </c>
      <c r="F509" s="24">
        <v>73.5</v>
      </c>
      <c r="G509" s="6">
        <v>44077.449131944442</v>
      </c>
      <c r="H509" s="102"/>
      <c r="I509" s="102" t="s">
        <v>600</v>
      </c>
      <c r="J509" s="24">
        <v>73.5</v>
      </c>
      <c r="K509" s="24">
        <v>0</v>
      </c>
      <c r="L509" s="6">
        <v>44077</v>
      </c>
    </row>
    <row r="510" spans="5:12" x14ac:dyDescent="0.3">
      <c r="E510" s="102" t="s">
        <v>1008</v>
      </c>
      <c r="F510" s="24">
        <v>4645.32</v>
      </c>
      <c r="G510" s="6">
        <v>44077.449826388889</v>
      </c>
      <c r="H510" s="102"/>
      <c r="I510" s="102" t="s">
        <v>166</v>
      </c>
      <c r="J510" s="24">
        <v>4645.32</v>
      </c>
      <c r="K510" s="24">
        <v>0</v>
      </c>
      <c r="L510" s="6">
        <v>44077</v>
      </c>
    </row>
    <row r="511" spans="5:12" x14ac:dyDescent="0.3">
      <c r="E511" s="102" t="s">
        <v>1009</v>
      </c>
      <c r="F511" s="24">
        <v>1942.2</v>
      </c>
      <c r="G511" s="6">
        <v>44077.450578703705</v>
      </c>
      <c r="H511" s="102"/>
      <c r="I511" s="102" t="s">
        <v>148</v>
      </c>
      <c r="J511" s="24">
        <v>1942.2</v>
      </c>
      <c r="K511" s="24">
        <v>0</v>
      </c>
      <c r="L511" s="6">
        <v>44077</v>
      </c>
    </row>
    <row r="512" spans="5:12" x14ac:dyDescent="0.3">
      <c r="E512" s="102" t="s">
        <v>1010</v>
      </c>
      <c r="F512" s="24">
        <v>54.98</v>
      </c>
      <c r="G512" s="6">
        <v>44077.450995370367</v>
      </c>
      <c r="H512" s="102"/>
      <c r="I512" s="102" t="s">
        <v>150</v>
      </c>
      <c r="J512" s="24">
        <v>54.98</v>
      </c>
      <c r="K512" s="24">
        <v>0</v>
      </c>
      <c r="L512" s="6">
        <v>44077</v>
      </c>
    </row>
    <row r="513" spans="5:12" x14ac:dyDescent="0.3">
      <c r="E513" s="102" t="s">
        <v>1011</v>
      </c>
      <c r="F513" s="24">
        <v>2644.14</v>
      </c>
      <c r="G513" s="6">
        <v>44077.452546296299</v>
      </c>
      <c r="H513" s="102"/>
      <c r="I513" s="102" t="s">
        <v>153</v>
      </c>
      <c r="J513" s="24">
        <v>2644.14</v>
      </c>
      <c r="K513" s="24">
        <v>0</v>
      </c>
      <c r="L513" s="6">
        <v>44077</v>
      </c>
    </row>
    <row r="514" spans="5:12" x14ac:dyDescent="0.3">
      <c r="E514" s="102" t="s">
        <v>1012</v>
      </c>
      <c r="F514" s="24">
        <v>239.98</v>
      </c>
      <c r="G514" s="6">
        <v>44077.455520833333</v>
      </c>
      <c r="H514" s="102"/>
      <c r="I514" s="102" t="s">
        <v>436</v>
      </c>
      <c r="J514" s="24">
        <v>239.98</v>
      </c>
      <c r="K514" s="24">
        <v>0</v>
      </c>
      <c r="L514" s="6">
        <v>44077</v>
      </c>
    </row>
    <row r="515" spans="5:12" x14ac:dyDescent="0.3">
      <c r="E515" s="102" t="s">
        <v>1013</v>
      </c>
      <c r="F515" s="24">
        <v>334.84</v>
      </c>
      <c r="G515" s="6">
        <v>44077.573113425926</v>
      </c>
      <c r="H515" s="102"/>
      <c r="I515" s="102" t="s">
        <v>1014</v>
      </c>
      <c r="J515" s="24">
        <v>334.84</v>
      </c>
      <c r="K515" s="24">
        <v>0</v>
      </c>
      <c r="L515" s="6">
        <v>44077</v>
      </c>
    </row>
    <row r="516" spans="5:12" x14ac:dyDescent="0.3">
      <c r="E516" s="102" t="s">
        <v>1015</v>
      </c>
      <c r="F516" s="24">
        <v>10320.040000000001</v>
      </c>
      <c r="G516" s="6">
        <v>44082.162974537037</v>
      </c>
      <c r="H516" s="102"/>
      <c r="I516" s="102" t="s">
        <v>1016</v>
      </c>
      <c r="J516" s="24">
        <v>10320.040000000001</v>
      </c>
      <c r="K516" s="24">
        <v>0</v>
      </c>
      <c r="L516" s="6">
        <v>44082</v>
      </c>
    </row>
    <row r="517" spans="5:12" x14ac:dyDescent="0.3">
      <c r="E517" s="102" t="s">
        <v>1017</v>
      </c>
      <c r="F517" s="24">
        <v>1590.03</v>
      </c>
      <c r="G517" s="6">
        <v>44082.646018518521</v>
      </c>
      <c r="H517" s="102"/>
      <c r="I517" s="102" t="s">
        <v>144</v>
      </c>
      <c r="J517" s="24">
        <v>1590.03</v>
      </c>
      <c r="K517" s="24">
        <v>0</v>
      </c>
      <c r="L517" s="6">
        <v>44082</v>
      </c>
    </row>
    <row r="518" spans="5:12" x14ac:dyDescent="0.3">
      <c r="E518" s="102" t="s">
        <v>1018</v>
      </c>
      <c r="F518" s="24">
        <v>973.49</v>
      </c>
      <c r="G518" s="6">
        <v>44082.646365740744</v>
      </c>
      <c r="H518" s="102"/>
      <c r="I518" s="102" t="s">
        <v>146</v>
      </c>
      <c r="J518" s="24">
        <v>973.49</v>
      </c>
      <c r="K518" s="24">
        <v>0</v>
      </c>
      <c r="L518" s="6">
        <v>44082</v>
      </c>
    </row>
    <row r="519" spans="5:12" x14ac:dyDescent="0.3">
      <c r="E519" s="102" t="s">
        <v>1019</v>
      </c>
      <c r="F519" s="24">
        <v>2483.96</v>
      </c>
      <c r="G519" s="6">
        <v>44082.647048611114</v>
      </c>
      <c r="H519" s="102"/>
      <c r="I519" s="102" t="s">
        <v>148</v>
      </c>
      <c r="J519" s="24">
        <v>2483.96</v>
      </c>
      <c r="K519" s="24">
        <v>0</v>
      </c>
      <c r="L519" s="6">
        <v>44082</v>
      </c>
    </row>
    <row r="520" spans="5:12" x14ac:dyDescent="0.3">
      <c r="E520" s="102" t="s">
        <v>1020</v>
      </c>
      <c r="F520" s="24">
        <v>3935.49</v>
      </c>
      <c r="G520" s="6">
        <v>44082.647812499999</v>
      </c>
      <c r="H520" s="102"/>
      <c r="I520" s="102" t="s">
        <v>1021</v>
      </c>
      <c r="J520" s="24">
        <v>3935.49</v>
      </c>
      <c r="K520" s="24">
        <v>0</v>
      </c>
      <c r="L520" s="6">
        <v>44082</v>
      </c>
    </row>
    <row r="521" spans="5:12" x14ac:dyDescent="0.3">
      <c r="E521" s="102" t="s">
        <v>1022</v>
      </c>
      <c r="F521" s="24">
        <v>5114.28</v>
      </c>
      <c r="G521" s="6">
        <v>44082.659502314818</v>
      </c>
      <c r="H521" s="102"/>
      <c r="I521" s="102" t="s">
        <v>1023</v>
      </c>
      <c r="J521" s="24">
        <v>5114.28</v>
      </c>
      <c r="K521" s="24">
        <v>0</v>
      </c>
      <c r="L521" s="6">
        <v>44082</v>
      </c>
    </row>
    <row r="522" spans="5:12" x14ac:dyDescent="0.3">
      <c r="E522" s="102" t="s">
        <v>1024</v>
      </c>
      <c r="F522" s="24">
        <v>74.930000000000007</v>
      </c>
      <c r="G522" s="6">
        <v>44082.660937499997</v>
      </c>
      <c r="H522" s="102"/>
      <c r="I522" s="102" t="s">
        <v>150</v>
      </c>
      <c r="J522" s="24">
        <v>74.930000000000007</v>
      </c>
      <c r="K522" s="24">
        <v>0</v>
      </c>
      <c r="L522" s="6">
        <v>44082</v>
      </c>
    </row>
    <row r="523" spans="5:12" x14ac:dyDescent="0.3">
      <c r="E523" s="102" t="s">
        <v>1025</v>
      </c>
      <c r="F523" s="24">
        <v>3455.11</v>
      </c>
      <c r="G523" s="6">
        <v>44082.663819444446</v>
      </c>
      <c r="H523" s="102"/>
      <c r="I523" s="102" t="s">
        <v>153</v>
      </c>
      <c r="J523" s="24">
        <v>3455.11</v>
      </c>
      <c r="K523" s="24">
        <v>0</v>
      </c>
      <c r="L523" s="6">
        <v>44082</v>
      </c>
    </row>
    <row r="524" spans="5:12" x14ac:dyDescent="0.3">
      <c r="E524" s="102" t="s">
        <v>1026</v>
      </c>
      <c r="F524" s="24">
        <v>48.94</v>
      </c>
      <c r="G524" s="6">
        <v>44082.751863425925</v>
      </c>
      <c r="H524" s="102"/>
      <c r="I524" s="102" t="s">
        <v>1027</v>
      </c>
      <c r="J524" s="24">
        <v>48.94</v>
      </c>
      <c r="K524" s="24">
        <v>0</v>
      </c>
      <c r="L524" s="6">
        <v>44082</v>
      </c>
    </row>
    <row r="525" spans="5:12" x14ac:dyDescent="0.3">
      <c r="E525" s="102" t="s">
        <v>1028</v>
      </c>
      <c r="F525" s="24">
        <v>6524.75</v>
      </c>
      <c r="G525" s="6">
        <v>44089.162858796299</v>
      </c>
      <c r="H525" s="102"/>
      <c r="I525" s="102" t="s">
        <v>1029</v>
      </c>
      <c r="J525" s="24">
        <v>6524.75</v>
      </c>
      <c r="K525" s="24">
        <v>0</v>
      </c>
      <c r="L525" s="6">
        <v>44089</v>
      </c>
    </row>
    <row r="526" spans="5:12" x14ac:dyDescent="0.3">
      <c r="E526" s="102" t="s">
        <v>1030</v>
      </c>
      <c r="F526" s="24">
        <v>3336.59</v>
      </c>
      <c r="G526" s="6">
        <v>44092.731099537035</v>
      </c>
      <c r="H526" s="102"/>
      <c r="I526" s="102" t="s">
        <v>144</v>
      </c>
      <c r="J526" s="24">
        <v>3336.59</v>
      </c>
      <c r="K526" s="24">
        <v>0</v>
      </c>
      <c r="L526" s="6">
        <v>44092</v>
      </c>
    </row>
    <row r="527" spans="5:12" x14ac:dyDescent="0.3">
      <c r="E527" s="102" t="s">
        <v>1031</v>
      </c>
      <c r="F527" s="24">
        <v>1058.48</v>
      </c>
      <c r="G527" s="6">
        <v>44092.731400462966</v>
      </c>
      <c r="H527" s="102"/>
      <c r="I527" s="102" t="s">
        <v>146</v>
      </c>
      <c r="J527" s="24">
        <v>1058.48</v>
      </c>
      <c r="K527" s="24">
        <v>0</v>
      </c>
      <c r="L527" s="6">
        <v>44092</v>
      </c>
    </row>
    <row r="528" spans="5:12" x14ac:dyDescent="0.3">
      <c r="E528" s="102" t="s">
        <v>1032</v>
      </c>
      <c r="F528" s="24">
        <v>3780.41</v>
      </c>
      <c r="G528" s="6">
        <v>44092.731863425928</v>
      </c>
      <c r="H528" s="102"/>
      <c r="I528" s="102" t="s">
        <v>1033</v>
      </c>
      <c r="J528" s="24">
        <v>3780.41</v>
      </c>
      <c r="K528" s="24">
        <v>0</v>
      </c>
      <c r="L528" s="6">
        <v>44092</v>
      </c>
    </row>
    <row r="529" spans="5:12" x14ac:dyDescent="0.3">
      <c r="E529" s="102" t="s">
        <v>1034</v>
      </c>
      <c r="F529" s="24">
        <v>2714.53</v>
      </c>
      <c r="G529" s="6">
        <v>44092.73233796296</v>
      </c>
      <c r="H529" s="102"/>
      <c r="I529" s="102" t="s">
        <v>1035</v>
      </c>
      <c r="J529" s="24">
        <v>2714.53</v>
      </c>
      <c r="K529" s="24">
        <v>0</v>
      </c>
      <c r="L529" s="6">
        <v>44092</v>
      </c>
    </row>
    <row r="530" spans="5:12" x14ac:dyDescent="0.3">
      <c r="E530" s="102" t="s">
        <v>1036</v>
      </c>
      <c r="F530" s="24">
        <v>2550.41</v>
      </c>
      <c r="G530" s="6">
        <v>44092.733425925922</v>
      </c>
      <c r="H530" s="102"/>
      <c r="I530" s="102" t="s">
        <v>148</v>
      </c>
      <c r="J530" s="24">
        <v>2550.41</v>
      </c>
      <c r="K530" s="24">
        <v>0</v>
      </c>
      <c r="L530" s="6">
        <v>44092</v>
      </c>
    </row>
    <row r="531" spans="5:12" x14ac:dyDescent="0.3">
      <c r="E531" s="102" t="s">
        <v>1037</v>
      </c>
      <c r="F531" s="24">
        <v>3401.07</v>
      </c>
      <c r="G531" s="6">
        <v>44092.734895833331</v>
      </c>
      <c r="H531" s="102"/>
      <c r="I531" s="102" t="s">
        <v>153</v>
      </c>
      <c r="J531" s="24">
        <v>3401.07</v>
      </c>
      <c r="K531" s="24">
        <v>0</v>
      </c>
      <c r="L531" s="6">
        <v>44092</v>
      </c>
    </row>
    <row r="532" spans="5:12" x14ac:dyDescent="0.3">
      <c r="E532" s="102" t="s">
        <v>1038</v>
      </c>
      <c r="F532" s="24">
        <v>66.959999999999994</v>
      </c>
      <c r="G532" s="6">
        <v>44092.735266203701</v>
      </c>
      <c r="H532" s="102"/>
      <c r="I532" s="102" t="s">
        <v>150</v>
      </c>
      <c r="J532" s="24">
        <v>66.959999999999994</v>
      </c>
      <c r="K532" s="24">
        <v>0</v>
      </c>
      <c r="L532" s="6">
        <v>44092</v>
      </c>
    </row>
    <row r="533" spans="5:12" x14ac:dyDescent="0.3">
      <c r="E533" s="102"/>
      <c r="F533" s="24"/>
      <c r="G533" s="6"/>
      <c r="H533" s="102"/>
      <c r="I533" s="102" t="s">
        <v>1039</v>
      </c>
      <c r="J533" s="24">
        <v>0</v>
      </c>
      <c r="K533" s="24">
        <v>6089.86</v>
      </c>
      <c r="L533" s="6">
        <v>44092</v>
      </c>
    </row>
    <row r="534" spans="5:12" x14ac:dyDescent="0.3">
      <c r="E534" s="102" t="s">
        <v>1040</v>
      </c>
      <c r="F534" s="24">
        <v>975</v>
      </c>
      <c r="G534" s="6">
        <v>44095.16202546296</v>
      </c>
      <c r="H534" s="102"/>
      <c r="I534" s="102" t="s">
        <v>1041</v>
      </c>
      <c r="J534" s="24">
        <v>975</v>
      </c>
      <c r="K534" s="24">
        <v>0</v>
      </c>
      <c r="L534" s="6">
        <v>44095</v>
      </c>
    </row>
    <row r="535" spans="5:12" x14ac:dyDescent="0.3">
      <c r="E535" s="102" t="s">
        <v>1042</v>
      </c>
      <c r="F535" s="24">
        <v>5008.3900000000003</v>
      </c>
      <c r="G535" s="6">
        <v>44096.163032407407</v>
      </c>
      <c r="H535" s="102"/>
      <c r="I535" s="102" t="s">
        <v>1043</v>
      </c>
      <c r="J535" s="24">
        <v>5008.3900000000003</v>
      </c>
      <c r="K535" s="24">
        <v>0</v>
      </c>
      <c r="L535" s="6">
        <v>44096</v>
      </c>
    </row>
    <row r="536" spans="5:12" x14ac:dyDescent="0.3">
      <c r="E536" s="102" t="s">
        <v>1044</v>
      </c>
      <c r="F536" s="24">
        <v>1763.05</v>
      </c>
      <c r="G536" s="6">
        <v>44103.163310185184</v>
      </c>
      <c r="H536" s="102"/>
      <c r="I536" s="102" t="s">
        <v>1045</v>
      </c>
      <c r="J536" s="24">
        <v>1763.05</v>
      </c>
      <c r="K536" s="24">
        <v>0</v>
      </c>
      <c r="L536" s="6">
        <v>44103</v>
      </c>
    </row>
    <row r="537" spans="5:12" x14ac:dyDescent="0.3">
      <c r="E537" s="102" t="s">
        <v>1046</v>
      </c>
      <c r="F537" s="24">
        <v>95</v>
      </c>
      <c r="G537" s="6">
        <v>44103.16333333333</v>
      </c>
      <c r="H537" s="102"/>
      <c r="I537" s="102" t="s">
        <v>1045</v>
      </c>
      <c r="J537" s="24">
        <v>95</v>
      </c>
      <c r="K537" s="24">
        <v>0</v>
      </c>
      <c r="L537" s="6">
        <v>44103</v>
      </c>
    </row>
    <row r="538" spans="5:12" x14ac:dyDescent="0.3">
      <c r="E538" s="102" t="s">
        <v>1047</v>
      </c>
      <c r="F538" s="24">
        <v>1639.77</v>
      </c>
      <c r="G538" s="6">
        <v>44104.719201388885</v>
      </c>
      <c r="H538" s="102"/>
      <c r="I538" s="102" t="s">
        <v>144</v>
      </c>
      <c r="J538" s="24">
        <v>1639.77</v>
      </c>
      <c r="K538" s="24">
        <v>0</v>
      </c>
      <c r="L538" s="6">
        <v>44104</v>
      </c>
    </row>
    <row r="539" spans="5:12" x14ac:dyDescent="0.3">
      <c r="E539" s="102" t="s">
        <v>1048</v>
      </c>
      <c r="F539" s="24">
        <v>568.78</v>
      </c>
      <c r="G539" s="6">
        <v>44104.719456018516</v>
      </c>
      <c r="H539" s="102"/>
      <c r="I539" s="102" t="s">
        <v>146</v>
      </c>
      <c r="J539" s="24">
        <v>568.78</v>
      </c>
      <c r="K539" s="24">
        <v>0</v>
      </c>
      <c r="L539" s="6">
        <v>44104</v>
      </c>
    </row>
    <row r="540" spans="5:12" x14ac:dyDescent="0.3">
      <c r="E540" s="102" t="s">
        <v>1049</v>
      </c>
      <c r="F540" s="24">
        <v>158.97999999999999</v>
      </c>
      <c r="G540" s="6">
        <v>44104.720231481479</v>
      </c>
      <c r="H540" s="102"/>
      <c r="I540" s="102" t="s">
        <v>945</v>
      </c>
      <c r="J540" s="24">
        <v>158.97999999999999</v>
      </c>
      <c r="K540" s="24">
        <v>0</v>
      </c>
      <c r="L540" s="6">
        <v>44104</v>
      </c>
    </row>
    <row r="541" spans="5:12" x14ac:dyDescent="0.3">
      <c r="E541" s="102" t="s">
        <v>1050</v>
      </c>
      <c r="F541" s="24">
        <v>175.82</v>
      </c>
      <c r="G541" s="6">
        <v>44104.721493055556</v>
      </c>
      <c r="H541" s="102"/>
      <c r="I541" s="102" t="s">
        <v>1051</v>
      </c>
      <c r="J541" s="24">
        <v>175.82</v>
      </c>
      <c r="K541" s="24">
        <v>0</v>
      </c>
      <c r="L541" s="6">
        <v>44104</v>
      </c>
    </row>
    <row r="542" spans="5:12" x14ac:dyDescent="0.3">
      <c r="E542" s="102" t="s">
        <v>1052</v>
      </c>
      <c r="F542" s="24">
        <v>254.93</v>
      </c>
      <c r="G542" s="6">
        <v>44104.721759259257</v>
      </c>
      <c r="H542" s="102"/>
      <c r="I542" s="102" t="s">
        <v>1053</v>
      </c>
      <c r="J542" s="24">
        <v>254.93</v>
      </c>
      <c r="K542" s="24">
        <v>0</v>
      </c>
      <c r="L542" s="6">
        <v>44104</v>
      </c>
    </row>
    <row r="543" spans="5:12" x14ac:dyDescent="0.3">
      <c r="E543" s="102" t="s">
        <v>1054</v>
      </c>
      <c r="F543" s="24">
        <v>456.78</v>
      </c>
      <c r="G543" s="6">
        <v>44104.722048611111</v>
      </c>
      <c r="H543" s="102"/>
      <c r="I543" s="102" t="s">
        <v>1055</v>
      </c>
      <c r="J543" s="24">
        <v>456.78</v>
      </c>
      <c r="K543" s="24">
        <v>0</v>
      </c>
      <c r="L543" s="6">
        <v>44104</v>
      </c>
    </row>
    <row r="544" spans="5:12" x14ac:dyDescent="0.3">
      <c r="E544" s="102" t="s">
        <v>1056</v>
      </c>
      <c r="F544" s="24">
        <v>428.97</v>
      </c>
      <c r="G544" s="6">
        <v>44104.722395833334</v>
      </c>
      <c r="H544" s="102"/>
      <c r="I544" s="102" t="s">
        <v>1057</v>
      </c>
      <c r="J544" s="24">
        <v>428.97</v>
      </c>
      <c r="K544" s="24">
        <v>0</v>
      </c>
      <c r="L544" s="6">
        <v>44104</v>
      </c>
    </row>
    <row r="545" spans="5:12" x14ac:dyDescent="0.3">
      <c r="E545" s="102" t="s">
        <v>1058</v>
      </c>
      <c r="F545" s="24">
        <v>190.13</v>
      </c>
      <c r="G545" s="6">
        <v>44104.727905092594</v>
      </c>
      <c r="H545" s="102"/>
      <c r="I545" s="102" t="s">
        <v>1059</v>
      </c>
      <c r="J545" s="24">
        <v>190.13</v>
      </c>
      <c r="K545" s="24">
        <v>26.99</v>
      </c>
      <c r="L545" s="6">
        <v>44104</v>
      </c>
    </row>
    <row r="546" spans="5:12" x14ac:dyDescent="0.3">
      <c r="E546" s="102" t="s">
        <v>1060</v>
      </c>
      <c r="F546" s="24">
        <v>134.5</v>
      </c>
      <c r="G546" s="6">
        <v>44104.728750000002</v>
      </c>
      <c r="H546" s="102"/>
      <c r="I546" s="102" t="s">
        <v>252</v>
      </c>
      <c r="J546" s="24">
        <v>134.5</v>
      </c>
      <c r="K546" s="24">
        <v>0</v>
      </c>
      <c r="L546" s="6">
        <v>44104</v>
      </c>
    </row>
    <row r="547" spans="5:12" x14ac:dyDescent="0.3">
      <c r="E547" s="102" t="s">
        <v>1061</v>
      </c>
      <c r="F547" s="24">
        <v>703.66</v>
      </c>
      <c r="G547" s="6">
        <v>44104.729212962964</v>
      </c>
      <c r="H547" s="102"/>
      <c r="I547" s="102" t="s">
        <v>150</v>
      </c>
      <c r="J547" s="24">
        <v>703.66</v>
      </c>
      <c r="K547" s="24">
        <v>0</v>
      </c>
      <c r="L547" s="6">
        <v>44104</v>
      </c>
    </row>
    <row r="548" spans="5:12" x14ac:dyDescent="0.3">
      <c r="E548" s="102" t="s">
        <v>1062</v>
      </c>
      <c r="F548" s="24">
        <v>7697.8</v>
      </c>
      <c r="G548" s="6">
        <v>44104.730636574073</v>
      </c>
      <c r="H548" s="102"/>
      <c r="I548" s="102" t="s">
        <v>153</v>
      </c>
      <c r="J548" s="24">
        <v>7697.8</v>
      </c>
      <c r="K548" s="24">
        <v>0</v>
      </c>
      <c r="L548" s="6">
        <v>44104</v>
      </c>
    </row>
    <row r="549" spans="5:12" x14ac:dyDescent="0.3">
      <c r="E549" s="102" t="s">
        <v>1063</v>
      </c>
      <c r="F549" s="24">
        <v>787.93</v>
      </c>
      <c r="G549" s="6">
        <v>44104.731180555558</v>
      </c>
      <c r="H549" s="102"/>
      <c r="I549" s="102" t="s">
        <v>1064</v>
      </c>
      <c r="J549" s="24">
        <v>787.93</v>
      </c>
      <c r="K549" s="24">
        <v>0</v>
      </c>
      <c r="L549" s="6">
        <v>44104</v>
      </c>
    </row>
    <row r="550" spans="5:12" x14ac:dyDescent="0.3">
      <c r="E550" s="102" t="s">
        <v>1065</v>
      </c>
      <c r="F550" s="24">
        <v>184.59</v>
      </c>
      <c r="G550" s="6">
        <v>44104.731562499997</v>
      </c>
      <c r="H550" s="102"/>
      <c r="I550" s="102" t="s">
        <v>1066</v>
      </c>
      <c r="J550" s="24">
        <v>184.59</v>
      </c>
      <c r="K550" s="24">
        <v>0</v>
      </c>
      <c r="L550" s="6">
        <v>44104</v>
      </c>
    </row>
    <row r="551" spans="5:12" x14ac:dyDescent="0.3">
      <c r="E551" s="102" t="s">
        <v>1067</v>
      </c>
      <c r="F551" s="24">
        <v>296.95999999999998</v>
      </c>
      <c r="G551" s="6">
        <v>44104.732175925928</v>
      </c>
      <c r="H551" s="102"/>
      <c r="I551" s="102" t="s">
        <v>250</v>
      </c>
      <c r="J551" s="24">
        <v>296.95999999999998</v>
      </c>
      <c r="K551" s="24">
        <v>0</v>
      </c>
      <c r="L551" s="6">
        <v>44104</v>
      </c>
    </row>
    <row r="552" spans="5:12" x14ac:dyDescent="0.3">
      <c r="E552" s="102" t="s">
        <v>1068</v>
      </c>
      <c r="F552" s="24">
        <v>7655.28</v>
      </c>
      <c r="G552" s="6">
        <v>44104.733368055553</v>
      </c>
      <c r="H552" s="102"/>
      <c r="I552" s="102" t="s">
        <v>148</v>
      </c>
      <c r="J552" s="24">
        <v>7655.28</v>
      </c>
      <c r="K552" s="24">
        <v>0</v>
      </c>
      <c r="L552" s="6">
        <v>44104</v>
      </c>
    </row>
    <row r="553" spans="5:12" x14ac:dyDescent="0.3">
      <c r="E553" s="102" t="s">
        <v>1069</v>
      </c>
      <c r="F553" s="24">
        <v>328.39</v>
      </c>
      <c r="G553" s="6">
        <v>44104.733738425923</v>
      </c>
      <c r="H553" s="102"/>
      <c r="I553" s="102" t="s">
        <v>1070</v>
      </c>
      <c r="J553" s="24">
        <v>328.39</v>
      </c>
      <c r="K553" s="24">
        <v>21.99</v>
      </c>
      <c r="L553" s="6">
        <v>44104</v>
      </c>
    </row>
    <row r="554" spans="5:12" x14ac:dyDescent="0.3">
      <c r="E554" s="102" t="s">
        <v>1071</v>
      </c>
      <c r="F554" s="24">
        <v>441.33</v>
      </c>
      <c r="G554" s="6">
        <v>44104.734016203707</v>
      </c>
      <c r="H554" s="102"/>
      <c r="I554" s="102" t="s">
        <v>1072</v>
      </c>
      <c r="J554" s="24">
        <v>441.33</v>
      </c>
      <c r="K554" s="24">
        <v>0</v>
      </c>
      <c r="L554" s="6">
        <v>44104</v>
      </c>
    </row>
    <row r="555" spans="5:12" x14ac:dyDescent="0.3">
      <c r="E555" s="102" t="s">
        <v>1073</v>
      </c>
      <c r="F555" s="24">
        <v>459.84</v>
      </c>
      <c r="G555" s="6">
        <v>44104.734293981484</v>
      </c>
      <c r="H555" s="102"/>
      <c r="I555" s="102" t="s">
        <v>1074</v>
      </c>
      <c r="J555" s="24">
        <v>459.84</v>
      </c>
      <c r="K555" s="24">
        <v>0</v>
      </c>
      <c r="L555" s="6">
        <v>44104</v>
      </c>
    </row>
    <row r="556" spans="5:12" x14ac:dyDescent="0.3">
      <c r="E556" s="102" t="s">
        <v>1075</v>
      </c>
      <c r="F556" s="24">
        <v>1231.1300000000001</v>
      </c>
      <c r="G556" s="6">
        <v>44104.734571759262</v>
      </c>
      <c r="H556" s="102"/>
      <c r="I556" s="102" t="s">
        <v>1076</v>
      </c>
      <c r="J556" s="24">
        <v>1231.1300000000001</v>
      </c>
      <c r="K556" s="24">
        <v>0</v>
      </c>
      <c r="L556" s="6">
        <v>44104</v>
      </c>
    </row>
    <row r="557" spans="5:12" x14ac:dyDescent="0.3">
      <c r="E557" s="102" t="s">
        <v>1077</v>
      </c>
      <c r="F557" s="24">
        <v>1363.39</v>
      </c>
      <c r="G557" s="6">
        <v>44104.734907407408</v>
      </c>
      <c r="H557" s="102"/>
      <c r="I557" s="102" t="s">
        <v>1078</v>
      </c>
      <c r="J557" s="24">
        <v>1363.39</v>
      </c>
      <c r="K557" s="24">
        <v>0</v>
      </c>
      <c r="L557" s="6">
        <v>44104</v>
      </c>
    </row>
    <row r="558" spans="5:12" x14ac:dyDescent="0.3">
      <c r="E558" s="102" t="s">
        <v>1079</v>
      </c>
      <c r="F558" s="24">
        <v>470.96</v>
      </c>
      <c r="G558" s="6">
        <v>44104.735127314816</v>
      </c>
      <c r="H558" s="102"/>
      <c r="I558" s="102" t="s">
        <v>1080</v>
      </c>
      <c r="J558" s="24">
        <v>470.96</v>
      </c>
      <c r="K558" s="24">
        <v>0</v>
      </c>
      <c r="L558" s="6">
        <v>44104</v>
      </c>
    </row>
    <row r="559" spans="5:12" x14ac:dyDescent="0.3">
      <c r="E559" s="102" t="s">
        <v>1081</v>
      </c>
      <c r="F559" s="24">
        <v>255.97</v>
      </c>
      <c r="G559" s="6">
        <v>44104.735347222224</v>
      </c>
      <c r="H559" s="102"/>
      <c r="I559" s="102" t="s">
        <v>1082</v>
      </c>
      <c r="J559" s="24">
        <v>255.97</v>
      </c>
      <c r="K559" s="24">
        <v>0</v>
      </c>
      <c r="L559" s="6">
        <v>44104</v>
      </c>
    </row>
    <row r="560" spans="5:12" x14ac:dyDescent="0.3">
      <c r="E560" s="102" t="s">
        <v>1083</v>
      </c>
      <c r="F560" s="24">
        <v>337.83</v>
      </c>
      <c r="G560" s="6">
        <v>44104.735578703701</v>
      </c>
      <c r="H560" s="102"/>
      <c r="I560" s="102" t="s">
        <v>1084</v>
      </c>
      <c r="J560" s="24">
        <v>337.83</v>
      </c>
      <c r="K560" s="24">
        <v>0</v>
      </c>
      <c r="L560" s="6">
        <v>44104</v>
      </c>
    </row>
    <row r="561" spans="5:12" x14ac:dyDescent="0.3">
      <c r="E561" s="102" t="s">
        <v>1085</v>
      </c>
      <c r="F561" s="24">
        <v>356.62</v>
      </c>
      <c r="G561" s="6">
        <v>44104.735844907409</v>
      </c>
      <c r="H561" s="102"/>
      <c r="I561" s="102" t="s">
        <v>1086</v>
      </c>
      <c r="J561" s="24">
        <v>356.62</v>
      </c>
      <c r="K561" s="24">
        <v>0</v>
      </c>
      <c r="L561" s="6">
        <v>44104</v>
      </c>
    </row>
    <row r="562" spans="5:12" x14ac:dyDescent="0.3">
      <c r="E562" s="102" t="s">
        <v>1087</v>
      </c>
      <c r="F562" s="24">
        <v>357.35</v>
      </c>
      <c r="G562" s="6">
        <v>44104.73605324074</v>
      </c>
      <c r="H562" s="102"/>
      <c r="I562" s="102" t="s">
        <v>1088</v>
      </c>
      <c r="J562" s="24">
        <v>357.35</v>
      </c>
      <c r="K562" s="24">
        <v>0</v>
      </c>
      <c r="L562" s="6">
        <v>44104</v>
      </c>
    </row>
    <row r="563" spans="5:12" x14ac:dyDescent="0.3">
      <c r="E563" s="102" t="s">
        <v>1089</v>
      </c>
      <c r="F563" s="24">
        <v>325.39999999999998</v>
      </c>
      <c r="G563" s="6">
        <v>44104.736284722225</v>
      </c>
      <c r="H563" s="102"/>
      <c r="I563" s="102" t="s">
        <v>1090</v>
      </c>
      <c r="J563" s="24">
        <v>325.39999999999998</v>
      </c>
      <c r="K563" s="24">
        <v>0</v>
      </c>
      <c r="L563" s="6">
        <v>44104</v>
      </c>
    </row>
    <row r="564" spans="5:12" x14ac:dyDescent="0.3">
      <c r="E564" s="102" t="s">
        <v>1091</v>
      </c>
      <c r="F564" s="24">
        <v>382.62</v>
      </c>
      <c r="G564" s="6">
        <v>44104.736539351848</v>
      </c>
      <c r="H564" s="102"/>
      <c r="I564" s="102" t="s">
        <v>1092</v>
      </c>
      <c r="J564" s="24">
        <v>382.62</v>
      </c>
      <c r="K564" s="24">
        <v>0</v>
      </c>
      <c r="L564" s="6">
        <v>44104</v>
      </c>
    </row>
    <row r="565" spans="5:12" x14ac:dyDescent="0.3">
      <c r="E565" s="102" t="s">
        <v>1003</v>
      </c>
      <c r="F565" s="24">
        <v>26438.400000000001</v>
      </c>
      <c r="G565" s="6">
        <v>44104</v>
      </c>
      <c r="H565" s="102"/>
      <c r="I565" s="102" t="s">
        <v>1093</v>
      </c>
      <c r="J565" s="24">
        <v>26438.400000000001</v>
      </c>
      <c r="K565" s="24"/>
      <c r="L565" s="6">
        <v>44104</v>
      </c>
    </row>
    <row r="566" spans="5:12" x14ac:dyDescent="0.3">
      <c r="E566" s="102" t="s">
        <v>1096</v>
      </c>
      <c r="F566" s="24">
        <v>29.95</v>
      </c>
      <c r="G566" s="6">
        <v>44105.161979166667</v>
      </c>
      <c r="H566" s="102"/>
      <c r="I566" s="102" t="s">
        <v>1097</v>
      </c>
      <c r="J566" s="24">
        <v>29.95</v>
      </c>
      <c r="K566" s="24">
        <v>0</v>
      </c>
      <c r="L566" s="6">
        <v>44105</v>
      </c>
    </row>
    <row r="567" spans="5:12" x14ac:dyDescent="0.3">
      <c r="E567" s="102" t="s">
        <v>1098</v>
      </c>
      <c r="F567" s="24">
        <v>5725.55</v>
      </c>
      <c r="G567" s="6">
        <v>44105.597754629627</v>
      </c>
      <c r="H567" s="102"/>
      <c r="I567" s="102" t="s">
        <v>166</v>
      </c>
      <c r="J567" s="24">
        <v>5725.55</v>
      </c>
      <c r="K567" s="24">
        <v>0</v>
      </c>
      <c r="L567" s="6">
        <v>44105</v>
      </c>
    </row>
    <row r="568" spans="5:12" x14ac:dyDescent="0.3">
      <c r="E568" s="102" t="s">
        <v>1099</v>
      </c>
      <c r="F568" s="24">
        <v>1539.23</v>
      </c>
      <c r="G568" s="6">
        <v>44109.712685185186</v>
      </c>
      <c r="H568" s="102"/>
      <c r="I568" s="102" t="s">
        <v>144</v>
      </c>
      <c r="J568" s="24">
        <v>1539.23</v>
      </c>
      <c r="K568" s="24">
        <v>0</v>
      </c>
      <c r="L568" s="6">
        <v>44109</v>
      </c>
    </row>
    <row r="569" spans="5:12" x14ac:dyDescent="0.3">
      <c r="E569" s="102" t="s">
        <v>1100</v>
      </c>
      <c r="F569" s="24">
        <v>642.70000000000005</v>
      </c>
      <c r="G569" s="6">
        <v>44109.718206018515</v>
      </c>
      <c r="H569" s="102"/>
      <c r="I569" s="102" t="s">
        <v>146</v>
      </c>
      <c r="J569" s="24">
        <v>642.70000000000005</v>
      </c>
      <c r="K569" s="24">
        <v>0</v>
      </c>
      <c r="L569" s="6">
        <v>44109</v>
      </c>
    </row>
    <row r="570" spans="5:12" x14ac:dyDescent="0.3">
      <c r="E570" s="102" t="s">
        <v>1101</v>
      </c>
      <c r="F570" s="24">
        <v>66</v>
      </c>
      <c r="G570" s="6">
        <v>44109.720694444448</v>
      </c>
      <c r="H570" s="102"/>
      <c r="I570" s="102" t="s">
        <v>252</v>
      </c>
      <c r="J570" s="24">
        <v>66</v>
      </c>
      <c r="K570" s="24">
        <v>0</v>
      </c>
      <c r="L570" s="6">
        <v>44109</v>
      </c>
    </row>
    <row r="571" spans="5:12" x14ac:dyDescent="0.3">
      <c r="E571" s="102" t="s">
        <v>1102</v>
      </c>
      <c r="F571" s="24">
        <v>360.9</v>
      </c>
      <c r="G571" s="6">
        <v>44109.721319444441</v>
      </c>
      <c r="H571" s="102"/>
      <c r="I571" s="102" t="s">
        <v>250</v>
      </c>
      <c r="J571" s="24">
        <v>360.9</v>
      </c>
      <c r="K571" s="24">
        <v>0</v>
      </c>
      <c r="L571" s="6">
        <v>44109</v>
      </c>
    </row>
    <row r="572" spans="5:12" x14ac:dyDescent="0.3">
      <c r="E572" s="102" t="s">
        <v>1103</v>
      </c>
      <c r="F572" s="24">
        <v>484.3</v>
      </c>
      <c r="G572" s="6">
        <v>44109.724548611113</v>
      </c>
      <c r="H572" s="102"/>
      <c r="I572" s="102" t="s">
        <v>1104</v>
      </c>
      <c r="J572" s="24">
        <v>484.3</v>
      </c>
      <c r="K572" s="24">
        <v>0</v>
      </c>
      <c r="L572" s="6">
        <v>44109</v>
      </c>
    </row>
    <row r="573" spans="5:12" x14ac:dyDescent="0.3">
      <c r="E573" s="102" t="s">
        <v>1105</v>
      </c>
      <c r="F573" s="24">
        <v>76</v>
      </c>
      <c r="G573" s="6">
        <v>44110.162986111114</v>
      </c>
      <c r="H573" s="102"/>
      <c r="I573" s="102" t="s">
        <v>1106</v>
      </c>
      <c r="J573" s="24">
        <v>76</v>
      </c>
      <c r="K573" s="24">
        <v>0</v>
      </c>
      <c r="L573" s="6">
        <v>44110</v>
      </c>
    </row>
    <row r="574" spans="5:12" x14ac:dyDescent="0.3">
      <c r="E574" s="102" t="s">
        <v>1107</v>
      </c>
      <c r="F574" s="24">
        <v>2348.4899999999998</v>
      </c>
      <c r="G574" s="6">
        <v>44110.162986111114</v>
      </c>
      <c r="H574" s="102"/>
      <c r="I574" s="102" t="s">
        <v>1106</v>
      </c>
      <c r="J574" s="24">
        <v>2348.4899999999998</v>
      </c>
      <c r="K574" s="24">
        <v>0</v>
      </c>
      <c r="L574" s="6">
        <v>44110</v>
      </c>
    </row>
    <row r="575" spans="5:12" x14ac:dyDescent="0.3">
      <c r="E575" s="102" t="s">
        <v>1108</v>
      </c>
      <c r="F575" s="24">
        <v>2051.98</v>
      </c>
      <c r="G575" s="6">
        <v>44116.4606712963</v>
      </c>
      <c r="H575" s="102"/>
      <c r="I575" s="102" t="s">
        <v>144</v>
      </c>
      <c r="J575" s="24">
        <v>2051.98</v>
      </c>
      <c r="K575" s="24">
        <v>0</v>
      </c>
      <c r="L575" s="6">
        <v>44116</v>
      </c>
    </row>
    <row r="576" spans="5:12" x14ac:dyDescent="0.3">
      <c r="E576" s="102" t="s">
        <v>1109</v>
      </c>
      <c r="F576" s="24">
        <v>2633.98</v>
      </c>
      <c r="G576" s="6">
        <v>44116.46162037037</v>
      </c>
      <c r="H576" s="102"/>
      <c r="I576" s="102" t="s">
        <v>148</v>
      </c>
      <c r="J576" s="24">
        <v>2633.98</v>
      </c>
      <c r="K576" s="24">
        <v>0</v>
      </c>
      <c r="L576" s="6">
        <v>44116</v>
      </c>
    </row>
    <row r="577" spans="5:12" x14ac:dyDescent="0.3">
      <c r="E577" s="102" t="s">
        <v>1110</v>
      </c>
      <c r="F577" s="24">
        <v>4058.06</v>
      </c>
      <c r="G577" s="6">
        <v>44116.462546296294</v>
      </c>
      <c r="H577" s="102"/>
      <c r="I577" s="102" t="s">
        <v>153</v>
      </c>
      <c r="J577" s="24">
        <v>4058.06</v>
      </c>
      <c r="K577" s="24">
        <v>0</v>
      </c>
      <c r="L577" s="6">
        <v>44116</v>
      </c>
    </row>
    <row r="578" spans="5:12" x14ac:dyDescent="0.3">
      <c r="E578" s="102" t="s">
        <v>1111</v>
      </c>
      <c r="F578" s="24">
        <v>14.97</v>
      </c>
      <c r="G578" s="6">
        <v>44116.463240740741</v>
      </c>
      <c r="H578" s="102"/>
      <c r="I578" s="102" t="s">
        <v>819</v>
      </c>
      <c r="J578" s="24">
        <v>14.97</v>
      </c>
      <c r="K578" s="24">
        <v>0</v>
      </c>
      <c r="L578" s="6">
        <v>44116</v>
      </c>
    </row>
    <row r="579" spans="5:12" x14ac:dyDescent="0.3">
      <c r="E579" s="102" t="s">
        <v>1112</v>
      </c>
      <c r="F579" s="24">
        <v>1395.14</v>
      </c>
      <c r="G579" s="6">
        <v>44116.464074074072</v>
      </c>
      <c r="H579" s="102"/>
      <c r="I579" s="102" t="s">
        <v>146</v>
      </c>
      <c r="J579" s="24">
        <v>1395.14</v>
      </c>
      <c r="K579" s="24">
        <v>0</v>
      </c>
      <c r="L579" s="6">
        <v>44116</v>
      </c>
    </row>
    <row r="580" spans="5:12" x14ac:dyDescent="0.3">
      <c r="E580" s="102" t="s">
        <v>1113</v>
      </c>
      <c r="F580" s="24">
        <v>386.74</v>
      </c>
      <c r="G580" s="6">
        <v>44116.464629629627</v>
      </c>
      <c r="H580" s="102"/>
      <c r="I580" s="102" t="s">
        <v>150</v>
      </c>
      <c r="J580" s="24">
        <v>386.74</v>
      </c>
      <c r="K580" s="24">
        <v>0</v>
      </c>
      <c r="L580" s="6">
        <v>44116</v>
      </c>
    </row>
    <row r="581" spans="5:12" x14ac:dyDescent="0.3">
      <c r="E581" s="102" t="s">
        <v>1114</v>
      </c>
      <c r="F581" s="24">
        <v>3024.85</v>
      </c>
      <c r="G581" s="6">
        <v>44117.162719907406</v>
      </c>
      <c r="H581" s="102"/>
      <c r="I581" s="102" t="s">
        <v>1115</v>
      </c>
      <c r="J581" s="24">
        <v>3024.85</v>
      </c>
      <c r="K581" s="24">
        <v>0</v>
      </c>
      <c r="L581" s="6">
        <v>44117</v>
      </c>
    </row>
    <row r="582" spans="5:12" x14ac:dyDescent="0.3">
      <c r="E582" s="102" t="s">
        <v>1116</v>
      </c>
      <c r="F582" s="24">
        <v>465.81</v>
      </c>
      <c r="G582" s="6">
        <v>44118.718518518515</v>
      </c>
      <c r="H582" s="102"/>
      <c r="I582" s="102" t="s">
        <v>1117</v>
      </c>
      <c r="J582" s="24">
        <v>465.81</v>
      </c>
      <c r="K582" s="24">
        <v>49.99</v>
      </c>
      <c r="L582" s="6">
        <v>44118</v>
      </c>
    </row>
    <row r="583" spans="5:12" x14ac:dyDescent="0.3">
      <c r="E583" s="102" t="s">
        <v>1118</v>
      </c>
      <c r="F583" s="24">
        <v>1568.5</v>
      </c>
      <c r="G583" s="6">
        <v>44124.531365740739</v>
      </c>
      <c r="H583" s="102"/>
      <c r="I583" s="102" t="s">
        <v>144</v>
      </c>
      <c r="J583" s="24">
        <v>1568.5</v>
      </c>
      <c r="K583" s="24">
        <v>0</v>
      </c>
      <c r="L583" s="6">
        <v>44124</v>
      </c>
    </row>
    <row r="584" spans="5:12" x14ac:dyDescent="0.3">
      <c r="E584" s="102" t="s">
        <v>1119</v>
      </c>
      <c r="F584" s="24">
        <v>945.23</v>
      </c>
      <c r="G584" s="6">
        <v>44124.532337962963</v>
      </c>
      <c r="H584" s="102"/>
      <c r="I584" s="102" t="s">
        <v>146</v>
      </c>
      <c r="J584" s="24">
        <v>945.23</v>
      </c>
      <c r="K584" s="24">
        <v>0</v>
      </c>
      <c r="L584" s="6">
        <v>44124</v>
      </c>
    </row>
    <row r="585" spans="5:12" x14ac:dyDescent="0.3">
      <c r="E585" s="102" t="s">
        <v>1120</v>
      </c>
      <c r="F585" s="24">
        <v>498.6</v>
      </c>
      <c r="G585" s="6">
        <v>44124.533171296294</v>
      </c>
      <c r="H585" s="102"/>
      <c r="I585" s="102" t="s">
        <v>1121</v>
      </c>
      <c r="J585" s="24">
        <v>498.6</v>
      </c>
      <c r="K585" s="24">
        <v>0</v>
      </c>
      <c r="L585" s="6">
        <v>44124</v>
      </c>
    </row>
    <row r="586" spans="5:12" x14ac:dyDescent="0.3">
      <c r="E586" s="102" t="s">
        <v>1122</v>
      </c>
      <c r="F586" s="24">
        <v>220.92</v>
      </c>
      <c r="G586" s="6">
        <v>44124.534872685188</v>
      </c>
      <c r="H586" s="102"/>
      <c r="I586" s="102" t="s">
        <v>1123</v>
      </c>
      <c r="J586" s="24">
        <v>220.92</v>
      </c>
      <c r="K586" s="24">
        <v>176.05</v>
      </c>
      <c r="L586" s="6">
        <v>44124</v>
      </c>
    </row>
    <row r="587" spans="5:12" x14ac:dyDescent="0.3">
      <c r="E587" s="102" t="s">
        <v>1124</v>
      </c>
      <c r="F587" s="24">
        <v>277.41000000000003</v>
      </c>
      <c r="G587" s="6">
        <v>44124.535300925927</v>
      </c>
      <c r="H587" s="102"/>
      <c r="I587" s="102" t="s">
        <v>1125</v>
      </c>
      <c r="J587" s="24">
        <v>277.41000000000003</v>
      </c>
      <c r="K587" s="24">
        <v>0</v>
      </c>
      <c r="L587" s="6">
        <v>44124</v>
      </c>
    </row>
    <row r="588" spans="5:12" x14ac:dyDescent="0.3">
      <c r="E588" s="102" t="s">
        <v>1126</v>
      </c>
      <c r="F588" s="24">
        <v>426.35</v>
      </c>
      <c r="G588" s="6">
        <v>44124.538217592592</v>
      </c>
      <c r="H588" s="102"/>
      <c r="I588" s="102" t="s">
        <v>1127</v>
      </c>
      <c r="J588" s="24">
        <v>426.35</v>
      </c>
      <c r="K588" s="24">
        <v>0</v>
      </c>
      <c r="L588" s="6">
        <v>44124</v>
      </c>
    </row>
    <row r="589" spans="5:12" x14ac:dyDescent="0.3">
      <c r="E589" s="102" t="s">
        <v>1128</v>
      </c>
      <c r="F589" s="24">
        <v>659.37</v>
      </c>
      <c r="G589" s="6">
        <v>44124.538726851853</v>
      </c>
      <c r="H589" s="102"/>
      <c r="I589" s="102" t="s">
        <v>1129</v>
      </c>
      <c r="J589" s="24">
        <v>659.37</v>
      </c>
      <c r="K589" s="24">
        <v>0</v>
      </c>
      <c r="L589" s="6">
        <v>44124</v>
      </c>
    </row>
    <row r="590" spans="5:12" x14ac:dyDescent="0.3">
      <c r="E590" s="102" t="s">
        <v>1130</v>
      </c>
      <c r="F590" s="24">
        <v>363.77</v>
      </c>
      <c r="G590" s="6">
        <v>44124.539155092592</v>
      </c>
      <c r="H590" s="102"/>
      <c r="I590" s="102" t="s">
        <v>1131</v>
      </c>
      <c r="J590" s="24">
        <v>363.77</v>
      </c>
      <c r="K590" s="24">
        <v>0</v>
      </c>
      <c r="L590" s="6">
        <v>44124</v>
      </c>
    </row>
    <row r="591" spans="5:12" x14ac:dyDescent="0.3">
      <c r="E591" s="102" t="s">
        <v>1132</v>
      </c>
      <c r="F591" s="24">
        <v>323.7</v>
      </c>
      <c r="G591" s="6">
        <v>44124.539490740739</v>
      </c>
      <c r="H591" s="102"/>
      <c r="I591" s="102" t="s">
        <v>1133</v>
      </c>
      <c r="J591" s="24">
        <v>323.7</v>
      </c>
      <c r="K591" s="24">
        <v>0</v>
      </c>
      <c r="L591" s="6">
        <v>44124</v>
      </c>
    </row>
    <row r="592" spans="5:12" x14ac:dyDescent="0.3">
      <c r="E592" s="102" t="s">
        <v>1134</v>
      </c>
      <c r="F592" s="24">
        <v>380.11</v>
      </c>
      <c r="G592" s="6">
        <v>44124.539918981478</v>
      </c>
      <c r="H592" s="102"/>
      <c r="I592" s="102" t="s">
        <v>1135</v>
      </c>
      <c r="J592" s="24">
        <v>380.11</v>
      </c>
      <c r="K592" s="24">
        <v>0</v>
      </c>
      <c r="L592" s="6">
        <v>44124</v>
      </c>
    </row>
    <row r="593" spans="5:12" x14ac:dyDescent="0.3">
      <c r="E593" s="102" t="s">
        <v>1136</v>
      </c>
      <c r="F593" s="24">
        <v>361.44</v>
      </c>
      <c r="G593" s="6">
        <v>44124.540231481478</v>
      </c>
      <c r="H593" s="102"/>
      <c r="I593" s="102" t="s">
        <v>1137</v>
      </c>
      <c r="J593" s="24">
        <v>361.44</v>
      </c>
      <c r="K593" s="24">
        <v>0</v>
      </c>
      <c r="L593" s="6">
        <v>44124</v>
      </c>
    </row>
    <row r="594" spans="5:12" x14ac:dyDescent="0.3">
      <c r="E594" s="102" t="s">
        <v>1138</v>
      </c>
      <c r="F594" s="24">
        <v>885.3</v>
      </c>
      <c r="G594" s="6">
        <v>44124.540729166663</v>
      </c>
      <c r="H594" s="102"/>
      <c r="I594" s="102" t="s">
        <v>1139</v>
      </c>
      <c r="J594" s="24">
        <v>885.3</v>
      </c>
      <c r="K594" s="24">
        <v>0</v>
      </c>
      <c r="L594" s="6">
        <v>44124</v>
      </c>
    </row>
    <row r="595" spans="5:12" x14ac:dyDescent="0.3">
      <c r="E595" s="102" t="s">
        <v>1140</v>
      </c>
      <c r="F595" s="24">
        <v>199.98</v>
      </c>
      <c r="G595" s="6">
        <v>44124.541087962964</v>
      </c>
      <c r="H595" s="102"/>
      <c r="I595" s="102" t="s">
        <v>1141</v>
      </c>
      <c r="J595" s="24">
        <v>199.98</v>
      </c>
      <c r="K595" s="24">
        <v>24170.84</v>
      </c>
      <c r="L595" s="6">
        <v>44124</v>
      </c>
    </row>
    <row r="596" spans="5:12" x14ac:dyDescent="0.3">
      <c r="E596" s="102" t="s">
        <v>1142</v>
      </c>
      <c r="F596" s="24">
        <v>6895.39</v>
      </c>
      <c r="G596" s="6">
        <v>44124.542314814818</v>
      </c>
      <c r="H596" s="102"/>
      <c r="I596" s="102" t="s">
        <v>148</v>
      </c>
      <c r="J596" s="24">
        <v>6895.39</v>
      </c>
      <c r="K596" s="24">
        <v>0</v>
      </c>
      <c r="L596" s="6">
        <v>44124</v>
      </c>
    </row>
    <row r="597" spans="5:12" x14ac:dyDescent="0.3">
      <c r="E597" s="102" t="s">
        <v>1143</v>
      </c>
      <c r="F597" s="24">
        <v>131.97</v>
      </c>
      <c r="G597" s="6">
        <v>44124.542696759258</v>
      </c>
      <c r="H597" s="102"/>
      <c r="I597" s="102" t="s">
        <v>1144</v>
      </c>
      <c r="J597" s="24">
        <v>131.97</v>
      </c>
      <c r="K597" s="24">
        <v>199.95</v>
      </c>
      <c r="L597" s="6">
        <v>44124</v>
      </c>
    </row>
    <row r="598" spans="5:12" x14ac:dyDescent="0.3">
      <c r="E598" s="102" t="s">
        <v>1145</v>
      </c>
      <c r="F598" s="24">
        <v>198.84</v>
      </c>
      <c r="G598" s="6">
        <v>44124.542951388888</v>
      </c>
      <c r="H598" s="102"/>
      <c r="I598" s="102" t="s">
        <v>150</v>
      </c>
      <c r="J598" s="24">
        <v>198.84</v>
      </c>
      <c r="K598" s="24">
        <v>0</v>
      </c>
      <c r="L598" s="6">
        <v>44124</v>
      </c>
    </row>
    <row r="599" spans="5:12" x14ac:dyDescent="0.3">
      <c r="E599" s="102" t="s">
        <v>1146</v>
      </c>
      <c r="F599" s="24">
        <v>7813.1</v>
      </c>
      <c r="G599" s="6">
        <v>44124.543900462966</v>
      </c>
      <c r="H599" s="102"/>
      <c r="I599" s="102" t="s">
        <v>153</v>
      </c>
      <c r="J599" s="24">
        <v>7813.1</v>
      </c>
      <c r="K599" s="24">
        <v>0</v>
      </c>
      <c r="L599" s="6">
        <v>44124</v>
      </c>
    </row>
    <row r="600" spans="5:12" x14ac:dyDescent="0.3">
      <c r="E600" s="102" t="s">
        <v>1147</v>
      </c>
      <c r="F600" s="24">
        <v>336.87</v>
      </c>
      <c r="G600" s="6">
        <v>44124.544224537036</v>
      </c>
      <c r="H600" s="102"/>
      <c r="I600" s="102" t="s">
        <v>1148</v>
      </c>
      <c r="J600" s="24">
        <v>336.87</v>
      </c>
      <c r="K600" s="24">
        <v>0</v>
      </c>
      <c r="L600" s="6">
        <v>44124</v>
      </c>
    </row>
    <row r="601" spans="5:12" x14ac:dyDescent="0.3">
      <c r="E601" s="102" t="s">
        <v>1149</v>
      </c>
      <c r="F601" s="24">
        <v>76</v>
      </c>
      <c r="G601" s="6">
        <v>44124.544722222221</v>
      </c>
      <c r="H601" s="102"/>
      <c r="I601" s="102" t="s">
        <v>1150</v>
      </c>
      <c r="J601" s="24">
        <v>76</v>
      </c>
      <c r="K601" s="24">
        <v>0</v>
      </c>
      <c r="L601" s="6">
        <v>44124</v>
      </c>
    </row>
    <row r="602" spans="5:12" x14ac:dyDescent="0.3">
      <c r="E602" s="102" t="s">
        <v>1151</v>
      </c>
      <c r="F602" s="24">
        <v>1264.53</v>
      </c>
      <c r="G602" s="6">
        <v>44124.545138888891</v>
      </c>
      <c r="H602" s="102"/>
      <c r="I602" s="102" t="s">
        <v>1152</v>
      </c>
      <c r="J602" s="24">
        <v>1264.53</v>
      </c>
      <c r="K602" s="24">
        <v>0</v>
      </c>
      <c r="L602" s="6">
        <v>44124</v>
      </c>
    </row>
    <row r="603" spans="5:12" x14ac:dyDescent="0.3">
      <c r="E603" s="102" t="s">
        <v>1153</v>
      </c>
      <c r="F603" s="24">
        <v>743.61</v>
      </c>
      <c r="G603" s="6">
        <v>44124.545520833337</v>
      </c>
      <c r="H603" s="102"/>
      <c r="I603" s="102" t="s">
        <v>1154</v>
      </c>
      <c r="J603" s="24">
        <v>743.61</v>
      </c>
      <c r="K603" s="24">
        <v>0</v>
      </c>
      <c r="L603" s="6">
        <v>44124</v>
      </c>
    </row>
    <row r="604" spans="5:12" x14ac:dyDescent="0.3">
      <c r="E604" s="102" t="s">
        <v>1155</v>
      </c>
      <c r="F604" s="24">
        <v>192.46</v>
      </c>
      <c r="G604" s="6">
        <v>44124.545902777776</v>
      </c>
      <c r="H604" s="102"/>
      <c r="I604" s="102" t="s">
        <v>1156</v>
      </c>
      <c r="J604" s="24">
        <v>192.46</v>
      </c>
      <c r="K604" s="24">
        <v>0</v>
      </c>
      <c r="L604" s="6">
        <v>44124</v>
      </c>
    </row>
    <row r="605" spans="5:12" x14ac:dyDescent="0.3">
      <c r="E605" s="102" t="s">
        <v>1157</v>
      </c>
      <c r="F605" s="24">
        <v>162.29</v>
      </c>
      <c r="G605" s="6">
        <v>44124.546168981484</v>
      </c>
      <c r="H605" s="102"/>
      <c r="I605" s="102" t="s">
        <v>1158</v>
      </c>
      <c r="J605" s="24">
        <v>162.29</v>
      </c>
      <c r="K605" s="24">
        <v>0</v>
      </c>
      <c r="L605" s="6">
        <v>44124</v>
      </c>
    </row>
    <row r="606" spans="5:12" x14ac:dyDescent="0.3">
      <c r="E606" s="102" t="s">
        <v>1159</v>
      </c>
      <c r="F606" s="24">
        <v>162.07</v>
      </c>
      <c r="G606" s="6">
        <v>44124.546458333331</v>
      </c>
      <c r="H606" s="102"/>
      <c r="I606" s="102" t="s">
        <v>1160</v>
      </c>
      <c r="J606" s="24">
        <v>162.07</v>
      </c>
      <c r="K606" s="24">
        <v>0</v>
      </c>
      <c r="L606" s="6">
        <v>44124</v>
      </c>
    </row>
    <row r="607" spans="5:12" x14ac:dyDescent="0.3">
      <c r="E607" s="102" t="s">
        <v>1161</v>
      </c>
      <c r="F607" s="24">
        <v>26.99</v>
      </c>
      <c r="G607" s="6">
        <v>44125.161990740744</v>
      </c>
      <c r="H607" s="102"/>
      <c r="I607" s="102" t="s">
        <v>1162</v>
      </c>
      <c r="J607" s="24">
        <v>26.99</v>
      </c>
      <c r="K607" s="24">
        <v>0</v>
      </c>
      <c r="L607" s="6">
        <v>44125</v>
      </c>
    </row>
    <row r="608" spans="5:12" x14ac:dyDescent="0.3">
      <c r="E608" s="102" t="s">
        <v>1163</v>
      </c>
      <c r="F608" s="24">
        <v>1977.78</v>
      </c>
      <c r="G608" s="6">
        <v>44130.445914351854</v>
      </c>
      <c r="H608" s="102"/>
      <c r="I608" s="102" t="s">
        <v>144</v>
      </c>
      <c r="J608" s="24">
        <v>1977.78</v>
      </c>
      <c r="K608" s="24">
        <v>0</v>
      </c>
      <c r="L608" s="6">
        <v>44130</v>
      </c>
    </row>
    <row r="609" spans="5:12" x14ac:dyDescent="0.3">
      <c r="E609" s="102" t="s">
        <v>1164</v>
      </c>
      <c r="F609" s="24">
        <v>3320.4</v>
      </c>
      <c r="G609" s="6">
        <v>44131.163634259261</v>
      </c>
      <c r="H609" s="102"/>
      <c r="I609" s="102" t="s">
        <v>1165</v>
      </c>
      <c r="J609" s="24">
        <v>3320.4</v>
      </c>
      <c r="K609" s="24">
        <v>0</v>
      </c>
      <c r="L609" s="6">
        <v>44131</v>
      </c>
    </row>
    <row r="610" spans="5:12" x14ac:dyDescent="0.3">
      <c r="E610" s="102" t="s">
        <v>1166</v>
      </c>
      <c r="F610" s="24">
        <v>772.2</v>
      </c>
      <c r="G610" s="6">
        <v>44131.631701388891</v>
      </c>
      <c r="H610" s="102"/>
      <c r="I610" s="102" t="s">
        <v>146</v>
      </c>
      <c r="J610" s="24">
        <v>772.2</v>
      </c>
      <c r="K610" s="24">
        <v>0</v>
      </c>
      <c r="L610" s="6">
        <v>44131</v>
      </c>
    </row>
    <row r="611" spans="5:12" x14ac:dyDescent="0.3">
      <c r="E611" s="102" t="s">
        <v>1167</v>
      </c>
      <c r="F611" s="24">
        <v>4051.52</v>
      </c>
      <c r="G611" s="6">
        <v>44131.632106481484</v>
      </c>
      <c r="H611" s="102"/>
      <c r="I611" s="102" t="s">
        <v>1168</v>
      </c>
      <c r="J611" s="24">
        <v>4051.52</v>
      </c>
      <c r="K611" s="24">
        <v>0</v>
      </c>
      <c r="L611" s="6">
        <v>44131</v>
      </c>
    </row>
    <row r="612" spans="5:12" x14ac:dyDescent="0.3">
      <c r="E612" s="102" t="s">
        <v>1169</v>
      </c>
      <c r="F612" s="24">
        <v>1256.01</v>
      </c>
      <c r="G612" s="6">
        <v>44131.632638888892</v>
      </c>
      <c r="H612" s="102"/>
      <c r="I612" s="102" t="s">
        <v>1170</v>
      </c>
      <c r="J612" s="24">
        <v>1256.01</v>
      </c>
      <c r="K612" s="24">
        <v>0</v>
      </c>
      <c r="L612" s="6">
        <v>44131</v>
      </c>
    </row>
    <row r="613" spans="5:12" x14ac:dyDescent="0.3">
      <c r="E613" s="102" t="s">
        <v>1171</v>
      </c>
      <c r="F613" s="24">
        <v>3004.93</v>
      </c>
      <c r="G613" s="6">
        <v>44131.632905092592</v>
      </c>
      <c r="H613" s="102"/>
      <c r="I613" s="102" t="s">
        <v>1172</v>
      </c>
      <c r="J613" s="24">
        <v>3004.93</v>
      </c>
      <c r="K613" s="24">
        <v>0</v>
      </c>
      <c r="L613" s="6">
        <v>44131</v>
      </c>
    </row>
    <row r="614" spans="5:12" x14ac:dyDescent="0.3">
      <c r="E614" s="102" t="s">
        <v>1173</v>
      </c>
      <c r="F614" s="24">
        <v>2455.42</v>
      </c>
      <c r="G614" s="6">
        <v>44131.633333333331</v>
      </c>
      <c r="H614" s="102"/>
      <c r="I614" s="102" t="s">
        <v>148</v>
      </c>
      <c r="J614" s="24">
        <v>2455.42</v>
      </c>
      <c r="K614" s="24">
        <v>0</v>
      </c>
      <c r="L614" s="6">
        <v>44131</v>
      </c>
    </row>
    <row r="615" spans="5:12" x14ac:dyDescent="0.3">
      <c r="E615" s="102" t="s">
        <v>1174</v>
      </c>
      <c r="F615" s="24">
        <v>742.3</v>
      </c>
      <c r="G615" s="6">
        <v>44131.633657407408</v>
      </c>
      <c r="H615" s="102"/>
      <c r="I615" s="102" t="s">
        <v>1175</v>
      </c>
      <c r="J615" s="24">
        <v>742.3</v>
      </c>
      <c r="K615" s="24">
        <v>0</v>
      </c>
      <c r="L615" s="6">
        <v>44131</v>
      </c>
    </row>
    <row r="616" spans="5:12" x14ac:dyDescent="0.3">
      <c r="E616" s="102" t="s">
        <v>1176</v>
      </c>
      <c r="F616" s="24">
        <v>5.99</v>
      </c>
      <c r="G616" s="6">
        <v>44131.634050925924</v>
      </c>
      <c r="H616" s="102"/>
      <c r="I616" s="102" t="s">
        <v>150</v>
      </c>
      <c r="J616" s="24">
        <v>5.99</v>
      </c>
      <c r="K616" s="24">
        <v>0</v>
      </c>
      <c r="L616" s="6">
        <v>44131</v>
      </c>
    </row>
    <row r="617" spans="5:12" x14ac:dyDescent="0.3">
      <c r="E617" s="102" t="s">
        <v>1177</v>
      </c>
      <c r="F617" s="24">
        <v>160</v>
      </c>
      <c r="G617" s="6">
        <v>44131.634409722225</v>
      </c>
      <c r="H617" s="102"/>
      <c r="I617" s="102" t="s">
        <v>1178</v>
      </c>
      <c r="J617" s="24">
        <v>160</v>
      </c>
      <c r="K617" s="24">
        <v>0</v>
      </c>
      <c r="L617" s="6">
        <v>44131</v>
      </c>
    </row>
    <row r="618" spans="5:12" x14ac:dyDescent="0.3">
      <c r="E618" s="102" t="s">
        <v>1179</v>
      </c>
      <c r="F618" s="24">
        <v>4758.91</v>
      </c>
      <c r="G618" s="6">
        <v>44131.634814814817</v>
      </c>
      <c r="H618" s="102"/>
      <c r="I618" s="102" t="s">
        <v>153</v>
      </c>
      <c r="J618" s="24">
        <v>4758.91</v>
      </c>
      <c r="K618" s="24">
        <v>0</v>
      </c>
      <c r="L618" s="6">
        <v>44131</v>
      </c>
    </row>
    <row r="619" spans="5:12" x14ac:dyDescent="0.3">
      <c r="E619" s="102" t="s">
        <v>1180</v>
      </c>
      <c r="F619" s="24">
        <v>171.4</v>
      </c>
      <c r="G619" s="6">
        <v>44131.635104166664</v>
      </c>
      <c r="H619" s="102"/>
      <c r="I619" s="102" t="s">
        <v>1181</v>
      </c>
      <c r="J619" s="24">
        <v>171.4</v>
      </c>
      <c r="K619" s="24">
        <v>0</v>
      </c>
      <c r="L619" s="6">
        <v>44131</v>
      </c>
    </row>
    <row r="620" spans="5:12" x14ac:dyDescent="0.3">
      <c r="E620" s="102" t="s">
        <v>1182</v>
      </c>
      <c r="F620" s="24">
        <v>356.45</v>
      </c>
      <c r="G620" s="6">
        <v>44131.635335648149</v>
      </c>
      <c r="H620" s="102"/>
      <c r="I620" s="102" t="s">
        <v>1183</v>
      </c>
      <c r="J620" s="24">
        <v>356.45</v>
      </c>
      <c r="K620" s="24">
        <v>0</v>
      </c>
      <c r="L620" s="6">
        <v>44131</v>
      </c>
    </row>
    <row r="621" spans="5:12" x14ac:dyDescent="0.3">
      <c r="E621" s="102" t="s">
        <v>1184</v>
      </c>
      <c r="F621" s="24">
        <v>363.73</v>
      </c>
      <c r="G621" s="6">
        <v>44131.635671296295</v>
      </c>
      <c r="H621" s="102"/>
      <c r="I621" s="102" t="s">
        <v>1185</v>
      </c>
      <c r="J621" s="24">
        <v>363.73</v>
      </c>
      <c r="K621" s="24">
        <v>0</v>
      </c>
      <c r="L621" s="6">
        <v>44131</v>
      </c>
    </row>
    <row r="622" spans="5:12" x14ac:dyDescent="0.3">
      <c r="E622" s="102" t="s">
        <v>1186</v>
      </c>
      <c r="F622" s="24">
        <v>372.94</v>
      </c>
      <c r="G622" s="6">
        <v>44131.636504629627</v>
      </c>
      <c r="H622" s="102"/>
      <c r="I622" s="102" t="s">
        <v>1187</v>
      </c>
      <c r="J622" s="24">
        <v>372.94</v>
      </c>
      <c r="K622" s="24">
        <v>0</v>
      </c>
      <c r="L622" s="6">
        <v>44131</v>
      </c>
    </row>
    <row r="623" spans="5:12" x14ac:dyDescent="0.3">
      <c r="E623" s="102" t="s">
        <v>1188</v>
      </c>
      <c r="F623" s="24">
        <v>78.2</v>
      </c>
      <c r="G623" s="6">
        <v>44133.162002314813</v>
      </c>
      <c r="H623" s="102"/>
      <c r="I623" s="102" t="s">
        <v>1189</v>
      </c>
      <c r="J623" s="24">
        <v>78.2</v>
      </c>
      <c r="K623" s="24">
        <v>0</v>
      </c>
      <c r="L623" s="6">
        <v>44133</v>
      </c>
    </row>
    <row r="624" spans="5:12" x14ac:dyDescent="0.3">
      <c r="E624" s="102" t="s">
        <v>1190</v>
      </c>
      <c r="F624" s="24">
        <v>0</v>
      </c>
      <c r="G624" s="6">
        <v>44134.822094907409</v>
      </c>
      <c r="H624" s="102"/>
      <c r="I624" s="102"/>
      <c r="J624" s="102"/>
      <c r="K624" s="102"/>
      <c r="L624" s="102"/>
    </row>
    <row r="625" spans="5:12" x14ac:dyDescent="0.3">
      <c r="E625" s="102" t="s">
        <v>1191</v>
      </c>
      <c r="F625" s="24">
        <v>0</v>
      </c>
      <c r="G625" s="6">
        <v>44134.822222222225</v>
      </c>
      <c r="H625" s="102"/>
      <c r="I625" s="102"/>
      <c r="J625" s="102"/>
      <c r="K625" s="102"/>
      <c r="L625" s="102"/>
    </row>
    <row r="626" spans="5:12" x14ac:dyDescent="0.3">
      <c r="E626" s="102" t="s">
        <v>1192</v>
      </c>
      <c r="F626" s="24">
        <v>0</v>
      </c>
      <c r="G626" s="6">
        <v>44134.82234953704</v>
      </c>
      <c r="H626" s="102"/>
      <c r="I626" s="102"/>
      <c r="J626" s="102"/>
      <c r="K626" s="102"/>
      <c r="L626" s="102"/>
    </row>
    <row r="627" spans="5:12" x14ac:dyDescent="0.3">
      <c r="E627" s="102" t="s">
        <v>1193</v>
      </c>
      <c r="F627" s="24">
        <v>0</v>
      </c>
      <c r="G627" s="6">
        <v>44134.822476851848</v>
      </c>
      <c r="H627" s="102"/>
      <c r="I627" s="102"/>
      <c r="J627" s="102"/>
      <c r="K627" s="102"/>
      <c r="L627" s="102"/>
    </row>
    <row r="628" spans="5:12" x14ac:dyDescent="0.3">
      <c r="E628" s="102" t="s">
        <v>1194</v>
      </c>
      <c r="F628" s="24">
        <v>0</v>
      </c>
      <c r="G628" s="6">
        <v>44134.822604166664</v>
      </c>
      <c r="H628" s="102"/>
      <c r="I628" s="102"/>
      <c r="J628" s="102"/>
      <c r="K628" s="102"/>
      <c r="L628" s="102"/>
    </row>
    <row r="629" spans="5:12" x14ac:dyDescent="0.3">
      <c r="E629" s="143" t="s">
        <v>1199</v>
      </c>
      <c r="F629" s="24">
        <v>19.95</v>
      </c>
      <c r="G629" s="6">
        <v>44136.162442129629</v>
      </c>
      <c r="H629" s="143"/>
      <c r="I629" s="143" t="s">
        <v>1200</v>
      </c>
      <c r="J629" s="24">
        <v>19.95</v>
      </c>
      <c r="K629" s="24">
        <v>0</v>
      </c>
      <c r="L629" s="6">
        <v>44136</v>
      </c>
    </row>
    <row r="630" spans="5:12" x14ac:dyDescent="0.3">
      <c r="E630" s="143" t="s">
        <v>1201</v>
      </c>
      <c r="F630" s="24">
        <v>6443.2</v>
      </c>
      <c r="G630" s="6">
        <v>44138.162407407406</v>
      </c>
      <c r="H630" s="143"/>
      <c r="I630" s="143" t="s">
        <v>1202</v>
      </c>
      <c r="J630" s="24">
        <v>6443.2</v>
      </c>
      <c r="K630" s="24">
        <v>0</v>
      </c>
      <c r="L630" s="6">
        <v>44138</v>
      </c>
    </row>
    <row r="631" spans="5:12" x14ac:dyDescent="0.3">
      <c r="E631" s="143" t="s">
        <v>1203</v>
      </c>
      <c r="F631" s="24">
        <v>5510.03</v>
      </c>
      <c r="G631" s="6">
        <v>44140.394699074073</v>
      </c>
      <c r="H631" s="143"/>
      <c r="I631" s="143" t="s">
        <v>153</v>
      </c>
      <c r="J631" s="24">
        <v>5510.03</v>
      </c>
      <c r="K631" s="24">
        <v>0</v>
      </c>
      <c r="L631" s="6">
        <v>44140</v>
      </c>
    </row>
    <row r="632" spans="5:12" x14ac:dyDescent="0.3">
      <c r="E632" s="143" t="s">
        <v>1204</v>
      </c>
      <c r="F632" s="24">
        <v>1718.67</v>
      </c>
      <c r="G632" s="6">
        <v>44140.395196759258</v>
      </c>
      <c r="H632" s="143"/>
      <c r="I632" s="143" t="s">
        <v>144</v>
      </c>
      <c r="J632" s="24">
        <v>1718.67</v>
      </c>
      <c r="K632" s="24">
        <v>0</v>
      </c>
      <c r="L632" s="6">
        <v>44140</v>
      </c>
    </row>
    <row r="633" spans="5:12" x14ac:dyDescent="0.3">
      <c r="E633" s="143" t="s">
        <v>1205</v>
      </c>
      <c r="F633" s="24">
        <v>226.86</v>
      </c>
      <c r="G633" s="6">
        <v>44140.395891203705</v>
      </c>
      <c r="H633" s="143"/>
      <c r="I633" s="143" t="s">
        <v>150</v>
      </c>
      <c r="J633" s="24">
        <v>226.86</v>
      </c>
      <c r="K633" s="24">
        <v>0</v>
      </c>
      <c r="L633" s="6">
        <v>44140</v>
      </c>
    </row>
    <row r="634" spans="5:12" x14ac:dyDescent="0.3">
      <c r="E634" s="143" t="s">
        <v>1206</v>
      </c>
      <c r="F634" s="24">
        <v>731.7</v>
      </c>
      <c r="G634" s="6">
        <v>44140.396770833337</v>
      </c>
      <c r="H634" s="143"/>
      <c r="I634" s="143" t="s">
        <v>146</v>
      </c>
      <c r="J634" s="24">
        <v>731.7</v>
      </c>
      <c r="K634" s="24">
        <v>0</v>
      </c>
      <c r="L634" s="6">
        <v>44140</v>
      </c>
    </row>
    <row r="635" spans="5:12" x14ac:dyDescent="0.3">
      <c r="E635" s="143" t="s">
        <v>1207</v>
      </c>
      <c r="F635" s="24">
        <v>3987.94</v>
      </c>
      <c r="G635" s="6">
        <v>44140.397581018522</v>
      </c>
      <c r="H635" s="143"/>
      <c r="I635" s="143" t="s">
        <v>148</v>
      </c>
      <c r="J635" s="24">
        <v>3987.94</v>
      </c>
      <c r="K635" s="24">
        <v>0</v>
      </c>
      <c r="L635" s="6">
        <v>44140</v>
      </c>
    </row>
    <row r="636" spans="5:12" x14ac:dyDescent="0.3">
      <c r="E636" s="143" t="s">
        <v>1208</v>
      </c>
      <c r="F636" s="24">
        <v>7854.79</v>
      </c>
      <c r="G636" s="6">
        <v>44145.162812499999</v>
      </c>
      <c r="H636" s="143"/>
      <c r="I636" s="143" t="s">
        <v>1209</v>
      </c>
      <c r="J636" s="24">
        <v>7854.79</v>
      </c>
      <c r="K636" s="24">
        <v>0</v>
      </c>
      <c r="L636" s="6">
        <v>44145</v>
      </c>
    </row>
    <row r="637" spans="5:12" x14ac:dyDescent="0.3">
      <c r="E637" s="143" t="s">
        <v>1210</v>
      </c>
      <c r="F637" s="24">
        <v>1813.33</v>
      </c>
      <c r="G637" s="6">
        <v>44147.689247685186</v>
      </c>
      <c r="H637" s="143"/>
      <c r="I637" s="143" t="s">
        <v>144</v>
      </c>
      <c r="J637" s="24">
        <v>1813.33</v>
      </c>
      <c r="K637" s="24">
        <v>0</v>
      </c>
      <c r="L637" s="6">
        <v>44147</v>
      </c>
    </row>
    <row r="638" spans="5:12" x14ac:dyDescent="0.3">
      <c r="E638" s="143" t="s">
        <v>1211</v>
      </c>
      <c r="F638" s="24">
        <v>692.33</v>
      </c>
      <c r="G638" s="6">
        <v>44147.691041666665</v>
      </c>
      <c r="H638" s="143"/>
      <c r="I638" s="143" t="s">
        <v>146</v>
      </c>
      <c r="J638" s="24">
        <v>692.33</v>
      </c>
      <c r="K638" s="24">
        <v>0</v>
      </c>
      <c r="L638" s="6">
        <v>44147</v>
      </c>
    </row>
    <row r="639" spans="5:12" x14ac:dyDescent="0.3">
      <c r="E639" s="143" t="s">
        <v>1212</v>
      </c>
      <c r="F639" s="24">
        <v>4357.26</v>
      </c>
      <c r="G639" s="6">
        <v>44147.698506944442</v>
      </c>
      <c r="H639" s="143"/>
      <c r="I639" s="143" t="s">
        <v>148</v>
      </c>
      <c r="J639" s="24">
        <v>4357.26</v>
      </c>
      <c r="K639" s="24">
        <v>0</v>
      </c>
      <c r="L639" s="6">
        <v>44147</v>
      </c>
    </row>
    <row r="640" spans="5:12" x14ac:dyDescent="0.3">
      <c r="E640" s="143" t="s">
        <v>1213</v>
      </c>
      <c r="F640" s="24">
        <v>3498.13</v>
      </c>
      <c r="G640" s="6">
        <v>44147.699050925927</v>
      </c>
      <c r="H640" s="143"/>
      <c r="I640" s="143" t="s">
        <v>153</v>
      </c>
      <c r="J640" s="24">
        <v>3498.13</v>
      </c>
      <c r="K640" s="24">
        <v>0</v>
      </c>
      <c r="L640" s="6">
        <v>44147</v>
      </c>
    </row>
    <row r="641" spans="5:12" x14ac:dyDescent="0.3">
      <c r="E641" s="143" t="s">
        <v>1214</v>
      </c>
      <c r="F641" s="24">
        <v>26</v>
      </c>
      <c r="G641" s="6">
        <v>44147.699664351851</v>
      </c>
      <c r="H641" s="143"/>
      <c r="I641" s="143" t="s">
        <v>150</v>
      </c>
      <c r="J641" s="24">
        <v>26</v>
      </c>
      <c r="K641" s="24">
        <v>0</v>
      </c>
      <c r="L641" s="6">
        <v>44147</v>
      </c>
    </row>
    <row r="642" spans="5:12" x14ac:dyDescent="0.3">
      <c r="E642" s="143" t="s">
        <v>1215</v>
      </c>
      <c r="F642" s="24">
        <v>1300</v>
      </c>
      <c r="G642" s="6">
        <v>44147.700219907405</v>
      </c>
      <c r="H642" s="143"/>
      <c r="I642" s="143" t="s">
        <v>1216</v>
      </c>
      <c r="J642" s="24">
        <v>1300</v>
      </c>
      <c r="K642" s="24">
        <v>0</v>
      </c>
      <c r="L642" s="6">
        <v>44147</v>
      </c>
    </row>
    <row r="643" spans="5:12" x14ac:dyDescent="0.3">
      <c r="E643" s="143"/>
      <c r="F643" s="143"/>
      <c r="G643" s="6"/>
      <c r="H643" s="143"/>
      <c r="I643" s="143" t="s">
        <v>1217</v>
      </c>
      <c r="J643" s="24">
        <v>0</v>
      </c>
      <c r="K643" s="24">
        <v>4009.62</v>
      </c>
      <c r="L643" s="6">
        <v>44147</v>
      </c>
    </row>
    <row r="644" spans="5:12" x14ac:dyDescent="0.3">
      <c r="E644" s="143" t="s">
        <v>1218</v>
      </c>
      <c r="F644" s="24">
        <v>9005.6</v>
      </c>
      <c r="G644" s="6">
        <v>44152.163298611114</v>
      </c>
      <c r="H644" s="143"/>
      <c r="I644" s="143" t="s">
        <v>1219</v>
      </c>
      <c r="J644" s="24">
        <v>9005.6</v>
      </c>
      <c r="K644" s="24">
        <v>0</v>
      </c>
      <c r="L644" s="6">
        <v>44152</v>
      </c>
    </row>
    <row r="645" spans="5:12" x14ac:dyDescent="0.3">
      <c r="E645" s="143" t="s">
        <v>1220</v>
      </c>
      <c r="F645" s="24">
        <v>9975</v>
      </c>
      <c r="G645" s="6">
        <v>44153.61681712963</v>
      </c>
      <c r="H645" s="143"/>
      <c r="I645" s="143" t="s">
        <v>1221</v>
      </c>
      <c r="J645" s="24">
        <v>9975</v>
      </c>
      <c r="K645" s="143"/>
      <c r="L645" s="6">
        <v>44153</v>
      </c>
    </row>
    <row r="646" spans="5:12" x14ac:dyDescent="0.3">
      <c r="E646" s="143" t="s">
        <v>1222</v>
      </c>
      <c r="F646" s="24">
        <v>62.25</v>
      </c>
      <c r="G646" s="6">
        <v>44156.161990740744</v>
      </c>
      <c r="H646" s="143"/>
      <c r="I646" s="143" t="s">
        <v>1223</v>
      </c>
      <c r="J646" s="24">
        <v>62.25</v>
      </c>
      <c r="K646" s="24">
        <v>0</v>
      </c>
      <c r="L646" s="6">
        <v>44156</v>
      </c>
    </row>
    <row r="647" spans="5:12" x14ac:dyDescent="0.3">
      <c r="E647" s="143" t="s">
        <v>1224</v>
      </c>
      <c r="F647" s="24">
        <v>1755</v>
      </c>
      <c r="G647" s="6">
        <v>44158.162175925929</v>
      </c>
      <c r="H647" s="143"/>
      <c r="I647" s="143" t="s">
        <v>1225</v>
      </c>
      <c r="J647" s="24">
        <v>1755</v>
      </c>
      <c r="K647" s="24">
        <v>0</v>
      </c>
      <c r="L647" s="6">
        <v>44158</v>
      </c>
    </row>
    <row r="648" spans="5:12" x14ac:dyDescent="0.3">
      <c r="E648" s="143" t="s">
        <v>1226</v>
      </c>
      <c r="F648" s="24">
        <v>28.96</v>
      </c>
      <c r="G648" s="6">
        <v>44158.419386574074</v>
      </c>
      <c r="H648" s="143"/>
      <c r="I648" s="143" t="s">
        <v>819</v>
      </c>
      <c r="J648" s="24">
        <v>28.96</v>
      </c>
      <c r="K648" s="24">
        <v>0</v>
      </c>
      <c r="L648" s="6">
        <v>44158</v>
      </c>
    </row>
    <row r="649" spans="5:12" x14ac:dyDescent="0.3">
      <c r="E649" s="143" t="s">
        <v>1227</v>
      </c>
      <c r="F649" s="24">
        <v>3321.76</v>
      </c>
      <c r="G649" s="6">
        <v>44158.749131944445</v>
      </c>
      <c r="H649" s="143"/>
      <c r="I649" s="143" t="s">
        <v>144</v>
      </c>
      <c r="J649" s="24">
        <v>3321.76</v>
      </c>
      <c r="K649" s="24">
        <v>0</v>
      </c>
      <c r="L649" s="6">
        <v>44158</v>
      </c>
    </row>
    <row r="650" spans="5:12" x14ac:dyDescent="0.3">
      <c r="E650" s="143" t="s">
        <v>1228</v>
      </c>
      <c r="F650" s="24">
        <v>1380.03</v>
      </c>
      <c r="G650" s="6">
        <v>44158.749513888892</v>
      </c>
      <c r="H650" s="143"/>
      <c r="I650" s="143" t="s">
        <v>146</v>
      </c>
      <c r="J650" s="24">
        <v>1380.03</v>
      </c>
      <c r="K650" s="24">
        <v>0</v>
      </c>
      <c r="L650" s="6">
        <v>44158</v>
      </c>
    </row>
    <row r="651" spans="5:12" x14ac:dyDescent="0.3">
      <c r="E651" s="143" t="s">
        <v>1229</v>
      </c>
      <c r="F651" s="24">
        <v>4372.45</v>
      </c>
      <c r="G651" s="6">
        <v>44158.750057870369</v>
      </c>
      <c r="H651" s="143"/>
      <c r="I651" s="143" t="s">
        <v>148</v>
      </c>
      <c r="J651" s="24">
        <v>4372.45</v>
      </c>
      <c r="K651" s="24">
        <v>0</v>
      </c>
      <c r="L651" s="6">
        <v>44158</v>
      </c>
    </row>
    <row r="652" spans="5:12" x14ac:dyDescent="0.3">
      <c r="E652" s="143" t="s">
        <v>1230</v>
      </c>
      <c r="F652" s="24">
        <v>2948.31</v>
      </c>
      <c r="G652" s="6">
        <v>44158.750520833331</v>
      </c>
      <c r="H652" s="143"/>
      <c r="I652" s="143" t="s">
        <v>1231</v>
      </c>
      <c r="J652" s="24">
        <v>2948.31</v>
      </c>
      <c r="K652" s="24">
        <v>718.82</v>
      </c>
      <c r="L652" s="6">
        <v>44158</v>
      </c>
    </row>
    <row r="653" spans="5:12" x14ac:dyDescent="0.3">
      <c r="E653" s="143" t="s">
        <v>1232</v>
      </c>
      <c r="F653" s="24">
        <v>96.58</v>
      </c>
      <c r="G653" s="6">
        <v>44158.751018518517</v>
      </c>
      <c r="H653" s="143"/>
      <c r="I653" s="143" t="s">
        <v>150</v>
      </c>
      <c r="J653" s="24">
        <v>96.58</v>
      </c>
      <c r="K653" s="24">
        <v>0</v>
      </c>
      <c r="L653" s="6">
        <v>44158</v>
      </c>
    </row>
    <row r="654" spans="5:12" x14ac:dyDescent="0.3">
      <c r="E654" s="143" t="s">
        <v>1233</v>
      </c>
      <c r="F654" s="24">
        <v>4869.5200000000004</v>
      </c>
      <c r="G654" s="6">
        <v>44158.751469907409</v>
      </c>
      <c r="H654" s="143"/>
      <c r="I654" s="143" t="s">
        <v>153</v>
      </c>
      <c r="J654" s="24">
        <v>4869.5200000000004</v>
      </c>
      <c r="K654" s="24">
        <v>0</v>
      </c>
      <c r="L654" s="6">
        <v>44158</v>
      </c>
    </row>
    <row r="655" spans="5:12" x14ac:dyDescent="0.3">
      <c r="E655" s="143" t="s">
        <v>1234</v>
      </c>
      <c r="F655" s="24">
        <v>166.1</v>
      </c>
      <c r="G655" s="6">
        <v>44158.751956018517</v>
      </c>
      <c r="H655" s="143"/>
      <c r="I655" s="143" t="s">
        <v>1235</v>
      </c>
      <c r="J655" s="24">
        <v>166.1</v>
      </c>
      <c r="K655" s="24">
        <v>0</v>
      </c>
      <c r="L655" s="6">
        <v>44158</v>
      </c>
    </row>
    <row r="656" spans="5:12" x14ac:dyDescent="0.3">
      <c r="E656" s="143" t="s">
        <v>1236</v>
      </c>
      <c r="F656" s="24">
        <v>472.98</v>
      </c>
      <c r="G656" s="6">
        <v>44158.752303240741</v>
      </c>
      <c r="H656" s="143"/>
      <c r="I656" s="143" t="s">
        <v>1237</v>
      </c>
      <c r="J656" s="24">
        <v>472.98</v>
      </c>
      <c r="K656" s="24">
        <v>0</v>
      </c>
      <c r="L656" s="6">
        <v>44158</v>
      </c>
    </row>
    <row r="657" spans="5:12" x14ac:dyDescent="0.3">
      <c r="E657" s="143" t="s">
        <v>1238</v>
      </c>
      <c r="F657" s="24">
        <v>275.92</v>
      </c>
      <c r="G657" s="6">
        <v>44158.752986111111</v>
      </c>
      <c r="H657" s="143"/>
      <c r="I657" s="143" t="s">
        <v>1239</v>
      </c>
      <c r="J657" s="24">
        <v>275.92</v>
      </c>
      <c r="K657" s="24">
        <v>0</v>
      </c>
      <c r="L657" s="6">
        <v>44158</v>
      </c>
    </row>
    <row r="658" spans="5:12" x14ac:dyDescent="0.3">
      <c r="E658" s="143" t="s">
        <v>1240</v>
      </c>
      <c r="F658" s="24">
        <v>154.86000000000001</v>
      </c>
      <c r="G658" s="6">
        <v>44158.753321759257</v>
      </c>
      <c r="H658" s="143"/>
      <c r="I658" s="143" t="s">
        <v>1241</v>
      </c>
      <c r="J658" s="24">
        <v>154.86000000000001</v>
      </c>
      <c r="K658" s="24">
        <v>0</v>
      </c>
      <c r="L658" s="6">
        <v>44158</v>
      </c>
    </row>
    <row r="659" spans="5:12" x14ac:dyDescent="0.3">
      <c r="E659" s="143" t="s">
        <v>1242</v>
      </c>
      <c r="F659" s="24">
        <v>481.35</v>
      </c>
      <c r="G659" s="6">
        <v>44158.753599537034</v>
      </c>
      <c r="H659" s="143"/>
      <c r="I659" s="143" t="s">
        <v>1243</v>
      </c>
      <c r="J659" s="24">
        <v>481.35</v>
      </c>
      <c r="K659" s="24">
        <v>0</v>
      </c>
      <c r="L659" s="6">
        <v>44158</v>
      </c>
    </row>
    <row r="660" spans="5:12" x14ac:dyDescent="0.3">
      <c r="E660" s="143" t="s">
        <v>1244</v>
      </c>
      <c r="F660" s="24">
        <v>1026.28</v>
      </c>
      <c r="G660" s="6">
        <v>44158.753935185188</v>
      </c>
      <c r="H660" s="143"/>
      <c r="I660" s="143" t="s">
        <v>1245</v>
      </c>
      <c r="J660" s="24">
        <v>1026.28</v>
      </c>
      <c r="K660" s="24">
        <v>0</v>
      </c>
      <c r="L660" s="6">
        <v>44158</v>
      </c>
    </row>
    <row r="661" spans="5:12" x14ac:dyDescent="0.3">
      <c r="E661" s="143" t="s">
        <v>1246</v>
      </c>
      <c r="F661" s="24">
        <v>373.86</v>
      </c>
      <c r="G661" s="6">
        <v>44158.754224537035</v>
      </c>
      <c r="H661" s="143"/>
      <c r="I661" s="143" t="s">
        <v>1247</v>
      </c>
      <c r="J661" s="24">
        <v>373.86</v>
      </c>
      <c r="K661" s="24">
        <v>0</v>
      </c>
      <c r="L661" s="6">
        <v>44158</v>
      </c>
    </row>
    <row r="662" spans="5:12" x14ac:dyDescent="0.3">
      <c r="E662" s="143" t="s">
        <v>1248</v>
      </c>
      <c r="F662" s="24">
        <v>366.9</v>
      </c>
      <c r="G662" s="6">
        <v>44158.754710648151</v>
      </c>
      <c r="H662" s="143"/>
      <c r="I662" s="143" t="s">
        <v>1249</v>
      </c>
      <c r="J662" s="24">
        <v>366.9</v>
      </c>
      <c r="K662" s="24">
        <v>38.25</v>
      </c>
      <c r="L662" s="6">
        <v>44158</v>
      </c>
    </row>
    <row r="663" spans="5:12" x14ac:dyDescent="0.3">
      <c r="E663" s="143" t="s">
        <v>1250</v>
      </c>
      <c r="F663" s="24">
        <v>363.96</v>
      </c>
      <c r="G663" s="6">
        <v>44158.75508101852</v>
      </c>
      <c r="H663" s="143"/>
      <c r="I663" s="143" t="s">
        <v>1251</v>
      </c>
      <c r="J663" s="24">
        <v>363.96</v>
      </c>
      <c r="K663" s="24">
        <v>0</v>
      </c>
      <c r="L663" s="6">
        <v>44158</v>
      </c>
    </row>
    <row r="664" spans="5:12" x14ac:dyDescent="0.3">
      <c r="E664" s="143" t="s">
        <v>1252</v>
      </c>
      <c r="F664" s="24">
        <v>368.92</v>
      </c>
      <c r="G664" s="6">
        <v>44158.755335648151</v>
      </c>
      <c r="H664" s="143"/>
      <c r="I664" s="143" t="s">
        <v>1253</v>
      </c>
      <c r="J664" s="24">
        <v>368.92</v>
      </c>
      <c r="K664" s="24">
        <v>0</v>
      </c>
      <c r="L664" s="6">
        <v>44158</v>
      </c>
    </row>
    <row r="665" spans="5:12" x14ac:dyDescent="0.3">
      <c r="E665" s="143" t="s">
        <v>1254</v>
      </c>
      <c r="F665" s="24">
        <v>874.18</v>
      </c>
      <c r="G665" s="6">
        <v>44158.755613425928</v>
      </c>
      <c r="H665" s="143"/>
      <c r="I665" s="143" t="s">
        <v>1255</v>
      </c>
      <c r="J665" s="24">
        <v>874.18</v>
      </c>
      <c r="K665" s="24">
        <v>0</v>
      </c>
      <c r="L665" s="6">
        <v>44158</v>
      </c>
    </row>
    <row r="666" spans="5:12" x14ac:dyDescent="0.3">
      <c r="E666" s="143" t="s">
        <v>1256</v>
      </c>
      <c r="F666" s="24">
        <v>642.5</v>
      </c>
      <c r="G666" s="6">
        <v>44158.755844907406</v>
      </c>
      <c r="H666" s="143"/>
      <c r="I666" s="143" t="s">
        <v>1257</v>
      </c>
      <c r="J666" s="24">
        <v>642.5</v>
      </c>
      <c r="K666" s="24">
        <v>0</v>
      </c>
      <c r="L666" s="6">
        <v>44158</v>
      </c>
    </row>
    <row r="667" spans="5:12" x14ac:dyDescent="0.3">
      <c r="E667" s="143" t="s">
        <v>1258</v>
      </c>
      <c r="F667" s="24">
        <v>164.88</v>
      </c>
      <c r="G667" s="6">
        <v>44158.756412037037</v>
      </c>
      <c r="H667" s="143"/>
      <c r="I667" s="143" t="s">
        <v>1259</v>
      </c>
      <c r="J667" s="24">
        <v>164.88</v>
      </c>
      <c r="K667" s="24">
        <v>0</v>
      </c>
      <c r="L667" s="6">
        <v>44158</v>
      </c>
    </row>
    <row r="668" spans="5:12" x14ac:dyDescent="0.3">
      <c r="E668" s="143" t="s">
        <v>1260</v>
      </c>
      <c r="F668" s="24">
        <v>87.98</v>
      </c>
      <c r="G668" s="6">
        <v>44158.756747685184</v>
      </c>
      <c r="H668" s="143"/>
      <c r="I668" s="143" t="s">
        <v>1144</v>
      </c>
      <c r="J668" s="24">
        <v>87.98</v>
      </c>
      <c r="K668" s="24">
        <v>0</v>
      </c>
      <c r="L668" s="6">
        <v>44158</v>
      </c>
    </row>
    <row r="669" spans="5:12" x14ac:dyDescent="0.3">
      <c r="E669" s="143" t="s">
        <v>1261</v>
      </c>
      <c r="F669" s="24">
        <v>811.89</v>
      </c>
      <c r="G669" s="6">
        <v>44158.757222222222</v>
      </c>
      <c r="H669" s="143"/>
      <c r="I669" s="143" t="s">
        <v>1262</v>
      </c>
      <c r="J669" s="24">
        <v>811.89</v>
      </c>
      <c r="K669" s="24">
        <v>0</v>
      </c>
      <c r="L669" s="6">
        <v>44158</v>
      </c>
    </row>
    <row r="670" spans="5:12" x14ac:dyDescent="0.3">
      <c r="E670" s="143" t="s">
        <v>1263</v>
      </c>
      <c r="F670" s="24">
        <v>448.22</v>
      </c>
      <c r="G670" s="6">
        <v>44158.757523148146</v>
      </c>
      <c r="H670" s="143"/>
      <c r="I670" s="143" t="s">
        <v>1264</v>
      </c>
      <c r="J670" s="24">
        <v>448.22</v>
      </c>
      <c r="K670" s="24">
        <v>0</v>
      </c>
      <c r="L670" s="6">
        <v>44158</v>
      </c>
    </row>
    <row r="671" spans="5:12" x14ac:dyDescent="0.3">
      <c r="E671" s="143" t="s">
        <v>1265</v>
      </c>
      <c r="F671" s="24">
        <v>326.42</v>
      </c>
      <c r="G671" s="6">
        <v>44158.758437500001</v>
      </c>
      <c r="H671" s="143"/>
      <c r="I671" s="143" t="s">
        <v>690</v>
      </c>
      <c r="J671" s="24">
        <v>326.42</v>
      </c>
      <c r="K671" s="24">
        <v>0</v>
      </c>
      <c r="L671" s="6">
        <v>44158</v>
      </c>
    </row>
    <row r="672" spans="5:12" x14ac:dyDescent="0.3">
      <c r="E672" s="143" t="s">
        <v>1266</v>
      </c>
      <c r="F672" s="24">
        <v>494.39</v>
      </c>
      <c r="G672" s="6">
        <v>44158.76090277778</v>
      </c>
      <c r="H672" s="143"/>
      <c r="I672" s="143" t="s">
        <v>692</v>
      </c>
      <c r="J672" s="24">
        <v>494.39</v>
      </c>
      <c r="K672" s="24">
        <v>0</v>
      </c>
      <c r="L672" s="6">
        <v>44158</v>
      </c>
    </row>
    <row r="673" spans="5:12" x14ac:dyDescent="0.3">
      <c r="E673" s="143" t="s">
        <v>1267</v>
      </c>
      <c r="F673" s="24">
        <v>64.5</v>
      </c>
      <c r="G673" s="6">
        <v>44158.761550925927</v>
      </c>
      <c r="H673" s="143"/>
      <c r="I673" s="143" t="s">
        <v>252</v>
      </c>
      <c r="J673" s="24">
        <v>64.5</v>
      </c>
      <c r="K673" s="24">
        <v>0</v>
      </c>
      <c r="L673" s="6">
        <v>44158</v>
      </c>
    </row>
    <row r="674" spans="5:12" x14ac:dyDescent="0.3">
      <c r="E674" s="143" t="s">
        <v>1268</v>
      </c>
      <c r="F674" s="24">
        <v>223.16</v>
      </c>
      <c r="G674" s="6">
        <v>44158.762303240743</v>
      </c>
      <c r="H674" s="143"/>
      <c r="I674" s="143" t="s">
        <v>250</v>
      </c>
      <c r="J674" s="24">
        <v>223.16</v>
      </c>
      <c r="K674" s="24">
        <v>0</v>
      </c>
      <c r="L674" s="6">
        <v>44158</v>
      </c>
    </row>
    <row r="675" spans="5:12" x14ac:dyDescent="0.3">
      <c r="E675" s="143" t="s">
        <v>1269</v>
      </c>
      <c r="F675" s="24">
        <v>5076.8100000000004</v>
      </c>
      <c r="G675" s="6">
        <v>44159.162812499999</v>
      </c>
      <c r="H675" s="143"/>
      <c r="I675" s="143" t="s">
        <v>1270</v>
      </c>
      <c r="J675" s="24">
        <v>5076.8100000000004</v>
      </c>
      <c r="K675" s="24">
        <v>0</v>
      </c>
      <c r="L675" s="6">
        <v>44159</v>
      </c>
    </row>
    <row r="676" spans="5:12" x14ac:dyDescent="0.3">
      <c r="E676" s="143" t="s">
        <v>1302</v>
      </c>
      <c r="F676" s="24">
        <v>3380.24</v>
      </c>
      <c r="G676" s="6">
        <v>44166.162916666668</v>
      </c>
      <c r="H676" s="157"/>
      <c r="I676" s="143" t="s">
        <v>1303</v>
      </c>
      <c r="J676" s="24">
        <v>3380.24</v>
      </c>
      <c r="K676" s="24">
        <v>0</v>
      </c>
      <c r="L676" s="6">
        <v>44166</v>
      </c>
    </row>
    <row r="677" spans="5:12" x14ac:dyDescent="0.3">
      <c r="E677" s="143" t="s">
        <v>1304</v>
      </c>
      <c r="F677" s="24">
        <v>21.99</v>
      </c>
      <c r="G677" s="6">
        <v>44167.162002314813</v>
      </c>
      <c r="H677" s="157"/>
      <c r="I677" s="143" t="s">
        <v>1305</v>
      </c>
      <c r="J677" s="24">
        <v>21.99</v>
      </c>
      <c r="K677" s="24">
        <v>0</v>
      </c>
      <c r="L677" s="6">
        <v>44167</v>
      </c>
    </row>
    <row r="678" spans="5:12" x14ac:dyDescent="0.3">
      <c r="E678" s="143" t="s">
        <v>1306</v>
      </c>
      <c r="F678" s="24">
        <v>2016.54</v>
      </c>
      <c r="G678" s="6">
        <v>44167.580960648149</v>
      </c>
      <c r="H678" s="157"/>
      <c r="I678" s="143" t="s">
        <v>144</v>
      </c>
      <c r="J678" s="24">
        <v>2016.54</v>
      </c>
      <c r="K678" s="24">
        <v>0</v>
      </c>
      <c r="L678" s="6">
        <v>44167</v>
      </c>
    </row>
    <row r="679" spans="5:12" x14ac:dyDescent="0.3">
      <c r="E679" s="143" t="s">
        <v>1307</v>
      </c>
      <c r="F679" s="24">
        <v>1384.08</v>
      </c>
      <c r="G679" s="6">
        <v>44167.581469907411</v>
      </c>
      <c r="H679" s="157"/>
      <c r="I679" s="143" t="s">
        <v>146</v>
      </c>
      <c r="J679" s="24">
        <v>1384.08</v>
      </c>
      <c r="K679" s="24">
        <v>0</v>
      </c>
      <c r="L679" s="6">
        <v>44167</v>
      </c>
    </row>
    <row r="680" spans="5:12" x14ac:dyDescent="0.3">
      <c r="E680" s="143" t="s">
        <v>1308</v>
      </c>
      <c r="F680" s="24">
        <v>338.56</v>
      </c>
      <c r="G680" s="6">
        <v>44167.581909722219</v>
      </c>
      <c r="H680" s="157"/>
      <c r="I680" s="143" t="s">
        <v>150</v>
      </c>
      <c r="J680" s="24">
        <v>338.56</v>
      </c>
      <c r="K680" s="24">
        <v>0</v>
      </c>
      <c r="L680" s="6">
        <v>44167</v>
      </c>
    </row>
    <row r="681" spans="5:12" x14ac:dyDescent="0.3">
      <c r="E681" s="143" t="s">
        <v>1309</v>
      </c>
      <c r="F681" s="24">
        <v>227.5</v>
      </c>
      <c r="G681" s="6">
        <v>44171.161886574075</v>
      </c>
      <c r="H681" s="157"/>
      <c r="I681" s="143" t="s">
        <v>1310</v>
      </c>
      <c r="J681" s="24">
        <v>227.5</v>
      </c>
      <c r="K681" s="24">
        <v>0</v>
      </c>
      <c r="L681" s="6">
        <v>44171</v>
      </c>
    </row>
    <row r="682" spans="5:12" x14ac:dyDescent="0.3">
      <c r="E682" s="143" t="s">
        <v>1311</v>
      </c>
      <c r="F682" s="24">
        <v>416</v>
      </c>
      <c r="G682" s="6">
        <v>44172.16196759259</v>
      </c>
      <c r="H682" s="157"/>
      <c r="I682" s="143" t="s">
        <v>1312</v>
      </c>
      <c r="J682" s="24">
        <v>416</v>
      </c>
      <c r="K682" s="24">
        <v>0</v>
      </c>
      <c r="L682" s="6">
        <v>44172</v>
      </c>
    </row>
    <row r="683" spans="5:12" x14ac:dyDescent="0.3">
      <c r="E683" s="143" t="s">
        <v>1313</v>
      </c>
      <c r="F683" s="24">
        <v>8936.07</v>
      </c>
      <c r="G683" s="6">
        <v>44172.565833333334</v>
      </c>
      <c r="H683" s="157"/>
      <c r="I683" s="143" t="s">
        <v>153</v>
      </c>
      <c r="J683" s="24">
        <v>8936.07</v>
      </c>
      <c r="K683" s="24">
        <v>0</v>
      </c>
      <c r="L683" s="6">
        <v>44172</v>
      </c>
    </row>
    <row r="684" spans="5:12" x14ac:dyDescent="0.3">
      <c r="E684" s="143" t="s">
        <v>1314</v>
      </c>
      <c r="F684" s="24">
        <v>2238.4</v>
      </c>
      <c r="G684" s="6">
        <v>44172.566504629627</v>
      </c>
      <c r="H684" s="157"/>
      <c r="I684" s="143" t="s">
        <v>144</v>
      </c>
      <c r="J684" s="24">
        <v>2238.4</v>
      </c>
      <c r="K684" s="24">
        <v>0</v>
      </c>
      <c r="L684" s="6">
        <v>44172</v>
      </c>
    </row>
    <row r="685" spans="5:12" x14ac:dyDescent="0.3">
      <c r="E685" s="143" t="s">
        <v>1315</v>
      </c>
      <c r="F685" s="24">
        <v>421.24</v>
      </c>
      <c r="G685" s="6">
        <v>44172.567465277774</v>
      </c>
      <c r="H685" s="157"/>
      <c r="I685" s="143" t="s">
        <v>146</v>
      </c>
      <c r="J685" s="24">
        <v>421.24</v>
      </c>
      <c r="K685" s="24">
        <v>0</v>
      </c>
      <c r="L685" s="6">
        <v>44172</v>
      </c>
    </row>
    <row r="686" spans="5:12" x14ac:dyDescent="0.3">
      <c r="E686" s="143" t="s">
        <v>1316</v>
      </c>
      <c r="F686" s="24">
        <v>9273.23</v>
      </c>
      <c r="G686" s="6">
        <v>44172.568773148145</v>
      </c>
      <c r="H686" s="157"/>
      <c r="I686" s="143" t="s">
        <v>148</v>
      </c>
      <c r="J686" s="24">
        <v>9273.23</v>
      </c>
      <c r="K686" s="24">
        <v>0</v>
      </c>
      <c r="L686" s="6">
        <v>44172</v>
      </c>
    </row>
    <row r="687" spans="5:12" x14ac:dyDescent="0.3">
      <c r="E687" s="143" t="s">
        <v>1317</v>
      </c>
      <c r="F687" s="24">
        <v>2900.99</v>
      </c>
      <c r="G687" s="6">
        <v>44172.569432870368</v>
      </c>
      <c r="H687" s="157"/>
      <c r="I687" s="143" t="s">
        <v>1318</v>
      </c>
      <c r="J687" s="24">
        <v>2900.99</v>
      </c>
      <c r="K687" s="24">
        <v>0</v>
      </c>
      <c r="L687" s="6">
        <v>44172</v>
      </c>
    </row>
    <row r="688" spans="5:12" x14ac:dyDescent="0.3">
      <c r="E688" s="143" t="s">
        <v>1319</v>
      </c>
      <c r="F688" s="24">
        <v>284.98</v>
      </c>
      <c r="G688" s="6">
        <v>44173.162245370368</v>
      </c>
      <c r="H688" s="157"/>
      <c r="I688" s="143" t="s">
        <v>1320</v>
      </c>
      <c r="J688" s="24">
        <v>284.98</v>
      </c>
      <c r="K688" s="24">
        <v>0</v>
      </c>
      <c r="L688" s="6">
        <v>44173</v>
      </c>
    </row>
    <row r="689" spans="5:12" x14ac:dyDescent="0.3">
      <c r="E689" s="143" t="s">
        <v>1321</v>
      </c>
      <c r="F689" s="24">
        <v>1439.9</v>
      </c>
      <c r="G689" s="6">
        <v>44180.162349537037</v>
      </c>
      <c r="H689" s="157"/>
      <c r="I689" s="143" t="s">
        <v>1322</v>
      </c>
      <c r="J689" s="24">
        <v>1439.9</v>
      </c>
      <c r="K689" s="24">
        <v>0</v>
      </c>
      <c r="L689" s="6">
        <v>44180</v>
      </c>
    </row>
    <row r="690" spans="5:12" x14ac:dyDescent="0.3">
      <c r="E690" s="143" t="s">
        <v>1323</v>
      </c>
      <c r="F690" s="24">
        <v>1812.46</v>
      </c>
      <c r="G690" s="6">
        <v>44180.682141203702</v>
      </c>
      <c r="H690" s="157"/>
      <c r="I690" s="143" t="s">
        <v>144</v>
      </c>
      <c r="J690" s="24">
        <v>1812.46</v>
      </c>
      <c r="K690" s="24">
        <v>0</v>
      </c>
      <c r="L690" s="6">
        <v>44180</v>
      </c>
    </row>
    <row r="691" spans="5:12" x14ac:dyDescent="0.3">
      <c r="E691" s="143" t="s">
        <v>1324</v>
      </c>
      <c r="F691" s="24">
        <v>706.88</v>
      </c>
      <c r="G691" s="6">
        <v>44180.682662037034</v>
      </c>
      <c r="H691" s="157"/>
      <c r="I691" s="143" t="s">
        <v>146</v>
      </c>
      <c r="J691" s="24">
        <v>706.88</v>
      </c>
      <c r="K691" s="24">
        <v>0</v>
      </c>
      <c r="L691" s="6">
        <v>44180</v>
      </c>
    </row>
    <row r="692" spans="5:12" x14ac:dyDescent="0.3">
      <c r="E692" s="143" t="s">
        <v>1325</v>
      </c>
      <c r="F692" s="24">
        <v>1315.62</v>
      </c>
      <c r="G692" s="6">
        <v>44180.68309027778</v>
      </c>
      <c r="H692" s="157"/>
      <c r="I692" s="143" t="s">
        <v>1326</v>
      </c>
      <c r="J692" s="24">
        <v>1315.62</v>
      </c>
      <c r="K692" s="24">
        <v>0</v>
      </c>
      <c r="L692" s="6">
        <v>44180</v>
      </c>
    </row>
    <row r="693" spans="5:12" x14ac:dyDescent="0.3">
      <c r="E693" s="143" t="s">
        <v>1327</v>
      </c>
      <c r="F693" s="24">
        <v>320</v>
      </c>
      <c r="G693" s="6">
        <v>44180.683668981481</v>
      </c>
      <c r="H693" s="157"/>
      <c r="I693" s="143" t="s">
        <v>1328</v>
      </c>
      <c r="J693" s="24">
        <v>320</v>
      </c>
      <c r="K693" s="24">
        <v>0</v>
      </c>
      <c r="L693" s="6">
        <v>44180</v>
      </c>
    </row>
    <row r="694" spans="5:12" x14ac:dyDescent="0.3">
      <c r="E694" s="143" t="s">
        <v>1329</v>
      </c>
      <c r="F694" s="24">
        <v>425.54</v>
      </c>
      <c r="G694" s="6">
        <v>44180.684039351851</v>
      </c>
      <c r="H694" s="157"/>
      <c r="I694" s="143" t="s">
        <v>1330</v>
      </c>
      <c r="J694" s="24">
        <v>425.54</v>
      </c>
      <c r="K694" s="24">
        <v>0</v>
      </c>
      <c r="L694" s="6">
        <v>44180</v>
      </c>
    </row>
    <row r="695" spans="5:12" x14ac:dyDescent="0.3">
      <c r="E695" s="143" t="s">
        <v>1331</v>
      </c>
      <c r="F695" s="24">
        <v>801.75</v>
      </c>
      <c r="G695" s="6">
        <v>44180.684305555558</v>
      </c>
      <c r="H695" s="157"/>
      <c r="I695" s="143" t="s">
        <v>1332</v>
      </c>
      <c r="J695" s="24">
        <v>801.75</v>
      </c>
      <c r="K695" s="24">
        <v>0</v>
      </c>
      <c r="L695" s="6">
        <v>44180</v>
      </c>
    </row>
    <row r="696" spans="5:12" x14ac:dyDescent="0.3">
      <c r="E696" s="143" t="s">
        <v>1333</v>
      </c>
      <c r="F696" s="24">
        <v>6298.47</v>
      </c>
      <c r="G696" s="6">
        <v>44180.684837962966</v>
      </c>
      <c r="H696" s="157"/>
      <c r="I696" s="143" t="s">
        <v>148</v>
      </c>
      <c r="J696" s="24">
        <v>6298.47</v>
      </c>
      <c r="K696" s="24">
        <v>0</v>
      </c>
      <c r="L696" s="6">
        <v>44180</v>
      </c>
    </row>
    <row r="697" spans="5:12" x14ac:dyDescent="0.3">
      <c r="E697" s="143" t="s">
        <v>1334</v>
      </c>
      <c r="F697" s="24">
        <v>8054.87</v>
      </c>
      <c r="G697" s="6">
        <v>44180.710034722222</v>
      </c>
      <c r="H697" s="157"/>
      <c r="I697" s="143" t="s">
        <v>153</v>
      </c>
      <c r="J697" s="24">
        <v>8054.87</v>
      </c>
      <c r="K697" s="24">
        <v>0</v>
      </c>
      <c r="L697" s="6">
        <v>44180</v>
      </c>
    </row>
    <row r="698" spans="5:12" x14ac:dyDescent="0.3">
      <c r="E698" s="143" t="s">
        <v>1335</v>
      </c>
      <c r="F698" s="24">
        <v>449.86</v>
      </c>
      <c r="G698" s="6">
        <v>44180.710578703707</v>
      </c>
      <c r="H698" s="157"/>
      <c r="I698" s="143" t="s">
        <v>150</v>
      </c>
      <c r="J698" s="24">
        <v>449.86</v>
      </c>
      <c r="K698" s="24">
        <v>0</v>
      </c>
      <c r="L698" s="6">
        <v>44180</v>
      </c>
    </row>
    <row r="699" spans="5:12" x14ac:dyDescent="0.3">
      <c r="E699" s="143" t="s">
        <v>1336</v>
      </c>
      <c r="F699" s="24">
        <v>3750</v>
      </c>
      <c r="G699" s="6">
        <v>44183.664155092592</v>
      </c>
      <c r="H699" s="157"/>
      <c r="I699" s="143" t="s">
        <v>1337</v>
      </c>
      <c r="J699" s="24">
        <v>3750</v>
      </c>
      <c r="K699" s="24">
        <v>0</v>
      </c>
      <c r="L699" s="6">
        <v>44183</v>
      </c>
    </row>
    <row r="700" spans="5:12" x14ac:dyDescent="0.3">
      <c r="E700" s="143" t="s">
        <v>1338</v>
      </c>
      <c r="F700" s="24">
        <v>4500</v>
      </c>
      <c r="G700" s="6">
        <v>44183.664687500001</v>
      </c>
      <c r="H700" s="157"/>
      <c r="I700" s="143" t="s">
        <v>1339</v>
      </c>
      <c r="J700" s="24">
        <v>4500</v>
      </c>
      <c r="K700" s="24">
        <v>0</v>
      </c>
      <c r="L700" s="6">
        <v>44183</v>
      </c>
    </row>
    <row r="701" spans="5:12" x14ac:dyDescent="0.3">
      <c r="E701" s="143" t="s">
        <v>1340</v>
      </c>
      <c r="F701" s="24">
        <v>3676.56</v>
      </c>
      <c r="G701" s="6">
        <v>44183.665347222224</v>
      </c>
      <c r="H701" s="157"/>
      <c r="I701" s="143" t="s">
        <v>1341</v>
      </c>
      <c r="J701" s="24">
        <v>3676.56</v>
      </c>
      <c r="K701" s="24">
        <v>0</v>
      </c>
      <c r="L701" s="6">
        <v>44183</v>
      </c>
    </row>
    <row r="702" spans="5:12" x14ac:dyDescent="0.3">
      <c r="E702" s="143" t="s">
        <v>1342</v>
      </c>
      <c r="F702" s="24">
        <v>8074.88</v>
      </c>
      <c r="G702" s="6">
        <v>44183.665729166663</v>
      </c>
      <c r="H702" s="157"/>
      <c r="I702" s="143" t="s">
        <v>1343</v>
      </c>
      <c r="J702" s="24">
        <v>8074.88</v>
      </c>
      <c r="K702" s="24">
        <v>0</v>
      </c>
      <c r="L702" s="6">
        <v>44183</v>
      </c>
    </row>
    <row r="703" spans="5:12" x14ac:dyDescent="0.3">
      <c r="E703" s="143" t="s">
        <v>1344</v>
      </c>
      <c r="F703" s="24">
        <v>18.989999999999998</v>
      </c>
      <c r="G703" s="6">
        <v>44183.66605324074</v>
      </c>
      <c r="H703" s="157"/>
      <c r="I703" s="143" t="s">
        <v>819</v>
      </c>
      <c r="J703" s="24">
        <v>18.989999999999998</v>
      </c>
      <c r="K703" s="24">
        <v>0</v>
      </c>
      <c r="L703" s="6">
        <v>44183</v>
      </c>
    </row>
    <row r="704" spans="5:12" x14ac:dyDescent="0.3">
      <c r="E704" s="143" t="s">
        <v>1345</v>
      </c>
      <c r="F704" s="24">
        <v>922.66</v>
      </c>
      <c r="G704" s="6">
        <v>44183.666365740741</v>
      </c>
      <c r="H704" s="157"/>
      <c r="I704" s="143" t="s">
        <v>1346</v>
      </c>
      <c r="J704" s="24">
        <v>922.66</v>
      </c>
      <c r="K704" s="24">
        <v>0</v>
      </c>
      <c r="L704" s="6">
        <v>44183</v>
      </c>
    </row>
    <row r="705" spans="5:12" x14ac:dyDescent="0.3">
      <c r="E705" s="143" t="s">
        <v>1347</v>
      </c>
      <c r="F705" s="24">
        <v>566.36</v>
      </c>
      <c r="G705" s="6">
        <v>44183.668240740742</v>
      </c>
      <c r="H705" s="157"/>
      <c r="I705" s="143" t="s">
        <v>1348</v>
      </c>
      <c r="J705" s="24">
        <v>566.36</v>
      </c>
      <c r="K705" s="24">
        <v>0</v>
      </c>
      <c r="L705" s="6">
        <v>44183</v>
      </c>
    </row>
    <row r="706" spans="5:12" x14ac:dyDescent="0.3">
      <c r="E706" s="143" t="s">
        <v>1349</v>
      </c>
      <c r="F706" s="24">
        <v>40.49</v>
      </c>
      <c r="G706" s="6">
        <v>44183.668703703705</v>
      </c>
      <c r="H706" s="157"/>
      <c r="I706" s="143" t="s">
        <v>1350</v>
      </c>
      <c r="J706" s="24">
        <v>40.49</v>
      </c>
      <c r="K706" s="24">
        <v>60</v>
      </c>
      <c r="L706" s="6">
        <v>44183</v>
      </c>
    </row>
    <row r="707" spans="5:12" x14ac:dyDescent="0.3">
      <c r="E707" s="143" t="s">
        <v>1351</v>
      </c>
      <c r="F707" s="24">
        <v>788.64</v>
      </c>
      <c r="G707" s="6">
        <v>44183.668993055559</v>
      </c>
      <c r="H707" s="157"/>
      <c r="I707" s="143" t="s">
        <v>1352</v>
      </c>
      <c r="J707" s="24">
        <v>788.64</v>
      </c>
      <c r="K707" s="24">
        <v>0</v>
      </c>
      <c r="L707" s="6">
        <v>44183</v>
      </c>
    </row>
    <row r="708" spans="5:12" x14ac:dyDescent="0.3">
      <c r="E708" s="143" t="s">
        <v>1353</v>
      </c>
      <c r="F708" s="24">
        <v>232.37</v>
      </c>
      <c r="G708" s="6">
        <v>44183.669328703705</v>
      </c>
      <c r="H708" s="157"/>
      <c r="I708" s="143" t="s">
        <v>1354</v>
      </c>
      <c r="J708" s="24">
        <v>232.37</v>
      </c>
      <c r="K708" s="24">
        <v>0</v>
      </c>
      <c r="L708" s="6">
        <v>44183</v>
      </c>
    </row>
    <row r="709" spans="5:12" x14ac:dyDescent="0.3">
      <c r="E709" s="143" t="s">
        <v>1355</v>
      </c>
      <c r="F709" s="24">
        <v>60</v>
      </c>
      <c r="G709" s="6">
        <v>44183.678090277775</v>
      </c>
      <c r="H709" s="157"/>
      <c r="I709" s="143" t="s">
        <v>1356</v>
      </c>
      <c r="J709" s="24">
        <v>60</v>
      </c>
      <c r="K709" s="24">
        <v>0</v>
      </c>
      <c r="L709" s="6">
        <v>44183</v>
      </c>
    </row>
    <row r="710" spans="5:12" x14ac:dyDescent="0.3">
      <c r="E710" s="143" t="s">
        <v>1357</v>
      </c>
      <c r="F710" s="24">
        <v>651.25</v>
      </c>
      <c r="G710" s="6">
        <v>44183.682743055557</v>
      </c>
      <c r="H710" s="157"/>
      <c r="I710" s="143" t="s">
        <v>1358</v>
      </c>
      <c r="J710" s="24">
        <v>651.25</v>
      </c>
      <c r="K710" s="24">
        <v>0</v>
      </c>
      <c r="L710" s="6">
        <v>44183</v>
      </c>
    </row>
    <row r="711" spans="5:12" x14ac:dyDescent="0.3">
      <c r="E711" s="143" t="s">
        <v>1359</v>
      </c>
      <c r="F711" s="24">
        <v>1768.99</v>
      </c>
      <c r="G711" s="6">
        <v>44183.68346064815</v>
      </c>
      <c r="H711" s="157"/>
      <c r="I711" s="143" t="s">
        <v>1360</v>
      </c>
      <c r="J711" s="24">
        <v>1768.99</v>
      </c>
      <c r="K711" s="24">
        <v>0</v>
      </c>
      <c r="L711" s="6">
        <v>44183</v>
      </c>
    </row>
    <row r="712" spans="5:12" x14ac:dyDescent="0.3">
      <c r="E712" s="143" t="s">
        <v>1361</v>
      </c>
      <c r="F712" s="24">
        <v>441.16</v>
      </c>
      <c r="G712" s="6">
        <v>44183.684004629627</v>
      </c>
      <c r="H712" s="157"/>
      <c r="I712" s="143" t="s">
        <v>1362</v>
      </c>
      <c r="J712" s="24">
        <v>441.16</v>
      </c>
      <c r="K712" s="24">
        <v>0</v>
      </c>
      <c r="L712" s="6">
        <v>44183</v>
      </c>
    </row>
    <row r="713" spans="5:12" x14ac:dyDescent="0.3">
      <c r="E713" s="143" t="s">
        <v>1363</v>
      </c>
      <c r="F713" s="24">
        <v>88.49</v>
      </c>
      <c r="G713" s="6">
        <v>44183.684386574074</v>
      </c>
      <c r="H713" s="157"/>
      <c r="I713" s="143" t="s">
        <v>1364</v>
      </c>
      <c r="J713" s="24">
        <v>88.49</v>
      </c>
      <c r="K713" s="24">
        <v>0</v>
      </c>
      <c r="L713" s="6">
        <v>44183</v>
      </c>
    </row>
    <row r="714" spans="5:12" x14ac:dyDescent="0.3">
      <c r="E714" s="143" t="s">
        <v>1365</v>
      </c>
      <c r="F714" s="24">
        <v>513.80999999999995</v>
      </c>
      <c r="G714" s="6">
        <v>44183.684641203705</v>
      </c>
      <c r="H714" s="157"/>
      <c r="I714" s="143" t="s">
        <v>1366</v>
      </c>
      <c r="J714" s="24">
        <v>513.80999999999995</v>
      </c>
      <c r="K714" s="24">
        <v>0</v>
      </c>
      <c r="L714" s="6">
        <v>44183</v>
      </c>
    </row>
    <row r="715" spans="5:12" x14ac:dyDescent="0.3">
      <c r="E715" s="143" t="s">
        <v>1367</v>
      </c>
      <c r="F715" s="24">
        <v>97.4</v>
      </c>
      <c r="G715" s="6">
        <v>44183.684907407405</v>
      </c>
      <c r="H715" s="157"/>
      <c r="I715" s="143" t="s">
        <v>1368</v>
      </c>
      <c r="J715" s="24">
        <v>97.4</v>
      </c>
      <c r="K715" s="24">
        <v>0</v>
      </c>
      <c r="L715" s="6">
        <v>44183</v>
      </c>
    </row>
    <row r="716" spans="5:12" x14ac:dyDescent="0.3">
      <c r="E716" s="143" t="s">
        <v>1369</v>
      </c>
      <c r="F716" s="24">
        <v>157.35</v>
      </c>
      <c r="G716" s="6">
        <v>44183.685370370367</v>
      </c>
      <c r="H716" s="157"/>
      <c r="I716" s="143" t="s">
        <v>1370</v>
      </c>
      <c r="J716" s="24">
        <v>157.35</v>
      </c>
      <c r="K716" s="24">
        <v>0</v>
      </c>
      <c r="L716" s="6">
        <v>44183</v>
      </c>
    </row>
    <row r="717" spans="5:12" x14ac:dyDescent="0.3">
      <c r="E717" s="143" t="s">
        <v>1371</v>
      </c>
      <c r="F717" s="24">
        <v>73.989999999999995</v>
      </c>
      <c r="G717" s="6">
        <v>44183.685694444444</v>
      </c>
      <c r="H717" s="157"/>
      <c r="I717" s="143" t="s">
        <v>1372</v>
      </c>
      <c r="J717" s="24">
        <v>73.989999999999995</v>
      </c>
      <c r="K717" s="24">
        <v>0</v>
      </c>
      <c r="L717" s="6">
        <v>44183</v>
      </c>
    </row>
    <row r="718" spans="5:12" x14ac:dyDescent="0.3">
      <c r="E718" s="143" t="s">
        <v>1373</v>
      </c>
      <c r="F718" s="24">
        <v>362.86</v>
      </c>
      <c r="G718" s="6">
        <v>44183.686319444445</v>
      </c>
      <c r="H718" s="157"/>
      <c r="I718" s="143" t="s">
        <v>1374</v>
      </c>
      <c r="J718" s="24">
        <v>362.86</v>
      </c>
      <c r="K718" s="24">
        <v>0</v>
      </c>
      <c r="L718" s="6">
        <v>44183</v>
      </c>
    </row>
    <row r="719" spans="5:12" x14ac:dyDescent="0.3">
      <c r="E719" s="143" t="s">
        <v>1375</v>
      </c>
      <c r="F719" s="24">
        <v>328.91</v>
      </c>
      <c r="G719" s="6">
        <v>44183.686736111114</v>
      </c>
      <c r="H719" s="157"/>
      <c r="I719" s="143" t="s">
        <v>1376</v>
      </c>
      <c r="J719" s="24">
        <v>328.91</v>
      </c>
      <c r="K719" s="24">
        <v>0</v>
      </c>
      <c r="L719" s="6">
        <v>44183</v>
      </c>
    </row>
    <row r="720" spans="5:12" x14ac:dyDescent="0.3">
      <c r="E720" s="143" t="s">
        <v>1377</v>
      </c>
      <c r="F720" s="24">
        <v>62.94</v>
      </c>
      <c r="G720" s="6">
        <v>44183.687025462961</v>
      </c>
      <c r="H720" s="157"/>
      <c r="I720" s="143" t="s">
        <v>1378</v>
      </c>
      <c r="J720" s="24">
        <v>62.94</v>
      </c>
      <c r="K720" s="24">
        <v>0</v>
      </c>
      <c r="L720" s="6">
        <v>44183</v>
      </c>
    </row>
    <row r="721" spans="5:12" x14ac:dyDescent="0.3">
      <c r="E721" s="143" t="s">
        <v>1379</v>
      </c>
      <c r="F721" s="24">
        <v>165.96</v>
      </c>
      <c r="G721" s="6">
        <v>44183.687361111108</v>
      </c>
      <c r="H721" s="157"/>
      <c r="I721" s="143" t="s">
        <v>1380</v>
      </c>
      <c r="J721" s="24">
        <v>165.96</v>
      </c>
      <c r="K721" s="24">
        <v>0</v>
      </c>
      <c r="L721" s="6">
        <v>44183</v>
      </c>
    </row>
    <row r="722" spans="5:12" x14ac:dyDescent="0.3">
      <c r="E722" s="143" t="s">
        <v>1381</v>
      </c>
      <c r="F722" s="24">
        <v>959.24</v>
      </c>
      <c r="G722" s="6">
        <v>44183.688263888886</v>
      </c>
      <c r="H722" s="157"/>
      <c r="I722" s="143" t="s">
        <v>1382</v>
      </c>
      <c r="J722" s="24">
        <v>959.24</v>
      </c>
      <c r="K722" s="24">
        <v>0</v>
      </c>
      <c r="L722" s="6">
        <v>44183</v>
      </c>
    </row>
    <row r="723" spans="5:12" x14ac:dyDescent="0.3">
      <c r="E723" s="143" t="s">
        <v>1383</v>
      </c>
      <c r="F723" s="24">
        <v>2644.17</v>
      </c>
      <c r="G723" s="6">
        <v>44183.688564814816</v>
      </c>
      <c r="H723" s="157"/>
      <c r="I723" s="143" t="s">
        <v>1384</v>
      </c>
      <c r="J723" s="24">
        <v>2644.17</v>
      </c>
      <c r="K723" s="24">
        <v>0</v>
      </c>
      <c r="L723" s="6">
        <v>44183</v>
      </c>
    </row>
    <row r="724" spans="5:12" x14ac:dyDescent="0.3">
      <c r="E724" s="143" t="s">
        <v>1385</v>
      </c>
      <c r="F724" s="24">
        <v>1300</v>
      </c>
      <c r="G724" s="6">
        <v>44183.692986111113</v>
      </c>
      <c r="H724" s="157"/>
      <c r="I724" s="143" t="s">
        <v>1386</v>
      </c>
      <c r="J724" s="24">
        <v>1300</v>
      </c>
      <c r="K724" s="24">
        <v>0</v>
      </c>
      <c r="L724" s="6">
        <v>44183</v>
      </c>
    </row>
    <row r="725" spans="5:12" x14ac:dyDescent="0.3">
      <c r="E725" s="143" t="s">
        <v>1387</v>
      </c>
      <c r="F725" s="24">
        <v>1576.81</v>
      </c>
      <c r="G725" s="6">
        <v>44186.747824074075</v>
      </c>
      <c r="H725" s="157"/>
      <c r="I725" s="143" t="s">
        <v>144</v>
      </c>
      <c r="J725" s="24">
        <v>1576.81</v>
      </c>
      <c r="K725" s="24">
        <v>0</v>
      </c>
      <c r="L725" s="6">
        <v>44186</v>
      </c>
    </row>
    <row r="726" spans="5:12" x14ac:dyDescent="0.3">
      <c r="E726" s="143" t="s">
        <v>1388</v>
      </c>
      <c r="F726" s="24">
        <v>595.82000000000005</v>
      </c>
      <c r="G726" s="6">
        <v>44186.74827546296</v>
      </c>
      <c r="H726" s="157"/>
      <c r="I726" s="143" t="s">
        <v>146</v>
      </c>
      <c r="J726" s="24">
        <v>595.82000000000005</v>
      </c>
      <c r="K726" s="24">
        <v>0</v>
      </c>
      <c r="L726" s="6">
        <v>44186</v>
      </c>
    </row>
    <row r="727" spans="5:12" x14ac:dyDescent="0.3">
      <c r="E727" s="143" t="s">
        <v>1389</v>
      </c>
      <c r="F727" s="24">
        <v>108.99</v>
      </c>
      <c r="G727" s="6">
        <v>44187.162083333336</v>
      </c>
      <c r="H727" s="157"/>
      <c r="I727" s="143" t="s">
        <v>1390</v>
      </c>
      <c r="J727" s="24">
        <v>108.99</v>
      </c>
      <c r="K727" s="24">
        <v>0</v>
      </c>
      <c r="L727" s="6">
        <v>44187</v>
      </c>
    </row>
    <row r="728" spans="5:12" x14ac:dyDescent="0.3">
      <c r="E728" s="143" t="s">
        <v>1391</v>
      </c>
      <c r="F728" s="24">
        <v>2450.16</v>
      </c>
      <c r="G728" s="6">
        <v>44187.732916666668</v>
      </c>
      <c r="H728" s="157"/>
      <c r="I728" s="143" t="s">
        <v>148</v>
      </c>
      <c r="J728" s="24">
        <v>2450.16</v>
      </c>
      <c r="K728" s="24">
        <v>0</v>
      </c>
      <c r="L728" s="6">
        <v>44187</v>
      </c>
    </row>
    <row r="729" spans="5:12" x14ac:dyDescent="0.3">
      <c r="E729" s="143" t="s">
        <v>1392</v>
      </c>
      <c r="F729" s="24">
        <v>1402.29</v>
      </c>
      <c r="G729" s="6">
        <v>44187.734166666669</v>
      </c>
      <c r="H729" s="157"/>
      <c r="I729" s="143" t="s">
        <v>1393</v>
      </c>
      <c r="J729" s="24">
        <v>1402.29</v>
      </c>
      <c r="K729" s="24">
        <v>0</v>
      </c>
      <c r="L729" s="6">
        <v>44187</v>
      </c>
    </row>
    <row r="730" spans="5:12" x14ac:dyDescent="0.3">
      <c r="E730" s="143" t="s">
        <v>1394</v>
      </c>
      <c r="F730" s="24">
        <v>4.99</v>
      </c>
      <c r="G730" s="6">
        <v>44189.16201388889</v>
      </c>
      <c r="H730" s="157"/>
      <c r="I730" s="143" t="s">
        <v>1395</v>
      </c>
      <c r="J730" s="24">
        <v>4.99</v>
      </c>
      <c r="K730" s="24">
        <v>0</v>
      </c>
      <c r="L730" s="6">
        <v>44189</v>
      </c>
    </row>
    <row r="731" spans="5:12" x14ac:dyDescent="0.3">
      <c r="E731" s="143" t="s">
        <v>1396</v>
      </c>
      <c r="F731" s="24">
        <v>24.95</v>
      </c>
      <c r="G731" s="6">
        <v>44190.16233796296</v>
      </c>
      <c r="H731" s="157"/>
      <c r="I731" s="143" t="s">
        <v>1397</v>
      </c>
      <c r="J731" s="24">
        <v>24.95</v>
      </c>
      <c r="K731" s="24">
        <v>0</v>
      </c>
      <c r="L731" s="6">
        <v>44190</v>
      </c>
    </row>
    <row r="732" spans="5:12" x14ac:dyDescent="0.3">
      <c r="E732" s="143" t="s">
        <v>1398</v>
      </c>
      <c r="F732" s="24">
        <v>24.95</v>
      </c>
      <c r="G732" s="6">
        <v>44192.16196759259</v>
      </c>
      <c r="H732" s="157"/>
      <c r="I732" s="143" t="s">
        <v>1399</v>
      </c>
      <c r="J732" s="24">
        <v>24.95</v>
      </c>
      <c r="K732" s="24">
        <v>0</v>
      </c>
      <c r="L732" s="6">
        <v>44192</v>
      </c>
    </row>
    <row r="733" spans="5:12" x14ac:dyDescent="0.3">
      <c r="E733" s="143" t="s">
        <v>1300</v>
      </c>
      <c r="F733" s="24">
        <v>2353.8000000000002</v>
      </c>
      <c r="G733" s="6">
        <v>44194.162488425929</v>
      </c>
      <c r="H733" s="157"/>
      <c r="I733" s="143" t="s">
        <v>1400</v>
      </c>
      <c r="J733" s="24">
        <v>2353.8000000000002</v>
      </c>
      <c r="K733" s="24">
        <v>0</v>
      </c>
      <c r="L733" s="6">
        <v>44194</v>
      </c>
    </row>
    <row r="734" spans="5:12" x14ac:dyDescent="0.3">
      <c r="E734" s="143" t="s">
        <v>1301</v>
      </c>
      <c r="F734" s="24">
        <v>19.989999999999998</v>
      </c>
      <c r="G734" s="6">
        <v>44194.162523148145</v>
      </c>
      <c r="H734" s="157"/>
      <c r="I734" s="143" t="s">
        <v>1400</v>
      </c>
      <c r="J734" s="24">
        <v>19.989999999999998</v>
      </c>
      <c r="K734" s="24">
        <v>0</v>
      </c>
      <c r="L734" s="6">
        <v>44194</v>
      </c>
    </row>
    <row r="735" spans="5:12" x14ac:dyDescent="0.3">
      <c r="E735" s="102"/>
      <c r="F735" s="24"/>
      <c r="G735" s="6"/>
      <c r="H735" s="102"/>
      <c r="I735" s="102"/>
      <c r="J735" s="24"/>
      <c r="K735" s="24"/>
      <c r="L735" s="6"/>
    </row>
    <row r="736" spans="5:12" x14ac:dyDescent="0.3">
      <c r="E736" s="36"/>
      <c r="F736" s="37"/>
      <c r="G736" s="38"/>
      <c r="H736" s="24"/>
      <c r="I736" s="102"/>
      <c r="J736" s="24"/>
      <c r="K736" s="24"/>
      <c r="L736" s="6"/>
    </row>
    <row r="737" spans="1:12" x14ac:dyDescent="0.3">
      <c r="F737" s="72"/>
      <c r="G737" s="27"/>
      <c r="J737" s="72"/>
      <c r="K737" s="72"/>
      <c r="L737" s="27"/>
    </row>
    <row r="738" spans="1:12" x14ac:dyDescent="0.3">
      <c r="F738" s="63"/>
      <c r="G738" s="27"/>
      <c r="J738" s="63"/>
      <c r="K738" s="63"/>
      <c r="L738" s="27"/>
    </row>
    <row r="739" spans="1:12" x14ac:dyDescent="0.3">
      <c r="B739" s="63">
        <f>SUMIF(C5:C738,"&lt;&gt;",B5:B738)</f>
        <v>1407871.57</v>
      </c>
      <c r="F739" s="73">
        <f>SUM(F5:F738)</f>
        <v>1407871.5699999987</v>
      </c>
      <c r="G739" s="27"/>
      <c r="J739" s="63">
        <f>SUM(J5:J738)</f>
        <v>1407871.5699999987</v>
      </c>
      <c r="K739" s="63">
        <f>SUM(K5:K738)</f>
        <v>124629.79000000002</v>
      </c>
    </row>
    <row r="740" spans="1:12" x14ac:dyDescent="0.3">
      <c r="F740" s="74" t="s">
        <v>64</v>
      </c>
      <c r="J740" s="74" t="s">
        <v>96</v>
      </c>
      <c r="K740" s="74" t="s">
        <v>97</v>
      </c>
    </row>
    <row r="743" spans="1:12" x14ac:dyDescent="0.3">
      <c r="A743" s="75"/>
    </row>
    <row r="744" spans="1:12" x14ac:dyDescent="0.3">
      <c r="A744" s="75"/>
    </row>
  </sheetData>
  <conditionalFormatting sqref="H5:H306 H450:H736">
    <cfRule type="cellIs" dxfId="1" priority="2" operator="notEqual">
      <formula>0</formula>
    </cfRule>
  </conditionalFormatting>
  <conditionalFormatting sqref="H307:H449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7" workbookViewId="0">
      <selection activeCell="E15" sqref="E15"/>
    </sheetView>
  </sheetViews>
  <sheetFormatPr defaultColWidth="9.109375" defaultRowHeight="14.4" x14ac:dyDescent="0.3"/>
  <cols>
    <col min="1" max="1" width="41.88671875" style="62" customWidth="1"/>
    <col min="2" max="2" width="15" style="54" bestFit="1" customWidth="1"/>
    <col min="3" max="3" width="12.109375" style="63" bestFit="1" customWidth="1"/>
    <col min="4" max="4" width="18.109375" style="63" customWidth="1"/>
    <col min="5" max="5" width="14.88671875" style="63" customWidth="1"/>
    <col min="6" max="6" width="11.5546875" style="63" customWidth="1"/>
    <col min="7" max="7" width="4.88671875" style="63" customWidth="1"/>
    <col min="8" max="8" width="15.109375" style="64" bestFit="1" customWidth="1"/>
    <col min="9" max="9" width="9.109375" style="46" bestFit="1" customWidth="1"/>
    <col min="10" max="10" width="26.109375" style="46" customWidth="1"/>
    <col min="11" max="11" width="14.88671875" style="46" customWidth="1"/>
    <col min="12" max="12" width="10.109375" style="46" bestFit="1" customWidth="1"/>
    <col min="13" max="13" width="13.5546875" style="63" bestFit="1" customWidth="1"/>
    <col min="14" max="14" width="15.109375" style="67" bestFit="1" customWidth="1"/>
    <col min="15" max="16384" width="9.109375" style="46"/>
  </cols>
  <sheetData>
    <row r="1" spans="1:15" x14ac:dyDescent="0.3">
      <c r="A1" s="1" t="s">
        <v>13</v>
      </c>
      <c r="B1" s="47" t="s">
        <v>34</v>
      </c>
      <c r="C1" s="48" t="s">
        <v>55</v>
      </c>
      <c r="D1" s="49" t="s">
        <v>56</v>
      </c>
      <c r="E1" s="50" t="s">
        <v>57</v>
      </c>
      <c r="F1" s="51" t="s">
        <v>58</v>
      </c>
      <c r="G1" s="51"/>
      <c r="H1" s="52" t="s">
        <v>36</v>
      </c>
      <c r="I1" s="48" t="s">
        <v>55</v>
      </c>
      <c r="J1" s="49" t="s">
        <v>56</v>
      </c>
      <c r="K1" s="50" t="s">
        <v>57</v>
      </c>
      <c r="L1" s="51" t="s">
        <v>58</v>
      </c>
      <c r="M1" s="67" t="s">
        <v>35</v>
      </c>
      <c r="N1" s="67" t="s">
        <v>64</v>
      </c>
    </row>
    <row r="2" spans="1:15" x14ac:dyDescent="0.3">
      <c r="A2" s="53" t="s">
        <v>19</v>
      </c>
      <c r="B2" s="54">
        <v>29222</v>
      </c>
      <c r="C2" s="55">
        <v>492177</v>
      </c>
      <c r="D2" s="54">
        <v>29222</v>
      </c>
      <c r="E2" s="56">
        <v>43915</v>
      </c>
      <c r="F2" s="56"/>
      <c r="G2" s="56"/>
      <c r="H2" s="54">
        <v>5605</v>
      </c>
      <c r="I2" s="55">
        <v>492177</v>
      </c>
      <c r="J2" s="54">
        <v>5605</v>
      </c>
      <c r="K2" s="56">
        <v>43915</v>
      </c>
      <c r="L2" s="56"/>
      <c r="M2" s="63">
        <f>B2+H2</f>
        <v>34827</v>
      </c>
      <c r="N2" s="67">
        <f>SUM(D2,J2)</f>
        <v>34827</v>
      </c>
    </row>
    <row r="3" spans="1:15" x14ac:dyDescent="0.3">
      <c r="A3" s="3" t="s">
        <v>20</v>
      </c>
      <c r="B3" s="54">
        <v>117448</v>
      </c>
      <c r="C3" s="59" t="s">
        <v>88</v>
      </c>
      <c r="D3" s="59" t="s">
        <v>88</v>
      </c>
      <c r="E3" s="59" t="s">
        <v>88</v>
      </c>
      <c r="F3" s="56"/>
      <c r="G3" s="56"/>
      <c r="H3" s="54">
        <v>5605</v>
      </c>
      <c r="I3" s="55">
        <v>492216</v>
      </c>
      <c r="J3" s="54">
        <v>5605</v>
      </c>
      <c r="K3" s="56">
        <v>43915</v>
      </c>
      <c r="L3" s="56"/>
      <c r="M3" s="63">
        <f t="shared" ref="M3:M19" si="0">B3+H3</f>
        <v>123053</v>
      </c>
      <c r="N3" s="67">
        <f>SUM(D48,J3)</f>
        <v>123053</v>
      </c>
    </row>
    <row r="4" spans="1:15" x14ac:dyDescent="0.3">
      <c r="A4" s="53" t="s">
        <v>21</v>
      </c>
      <c r="B4" s="54">
        <v>106995</v>
      </c>
      <c r="C4" s="55">
        <v>492178</v>
      </c>
      <c r="D4" s="54">
        <v>106995</v>
      </c>
      <c r="E4" s="56">
        <v>43915</v>
      </c>
      <c r="F4" s="56"/>
      <c r="G4" s="56"/>
      <c r="H4" s="54">
        <v>5605</v>
      </c>
      <c r="I4" s="55">
        <v>492178</v>
      </c>
      <c r="J4" s="54">
        <v>5605</v>
      </c>
      <c r="K4" s="56">
        <v>43915</v>
      </c>
      <c r="L4" s="56"/>
      <c r="M4" s="63">
        <f t="shared" si="0"/>
        <v>112600</v>
      </c>
      <c r="N4" s="67">
        <f t="shared" ref="N4:N18" si="1">SUM(D4,J4)</f>
        <v>112600</v>
      </c>
    </row>
    <row r="5" spans="1:15" x14ac:dyDescent="0.3">
      <c r="A5" s="3" t="s">
        <v>22</v>
      </c>
      <c r="B5" s="54">
        <v>29093</v>
      </c>
      <c r="C5" s="55">
        <v>492179</v>
      </c>
      <c r="D5" s="54">
        <v>29093</v>
      </c>
      <c r="E5" s="56">
        <v>43915</v>
      </c>
      <c r="F5" s="56"/>
      <c r="G5" s="56"/>
      <c r="H5" s="54">
        <v>5605</v>
      </c>
      <c r="I5" s="55">
        <v>492179</v>
      </c>
      <c r="J5" s="54">
        <v>5605</v>
      </c>
      <c r="K5" s="56">
        <v>43915</v>
      </c>
      <c r="L5" s="56"/>
      <c r="M5" s="63">
        <f t="shared" si="0"/>
        <v>34698</v>
      </c>
      <c r="N5" s="67">
        <f t="shared" si="1"/>
        <v>34698</v>
      </c>
    </row>
    <row r="6" spans="1:15" x14ac:dyDescent="0.3">
      <c r="A6" s="3" t="s">
        <v>23</v>
      </c>
      <c r="B6" s="54">
        <v>47566</v>
      </c>
      <c r="C6" s="55">
        <v>492180</v>
      </c>
      <c r="D6" s="54">
        <v>47566</v>
      </c>
      <c r="E6" s="56">
        <v>43915</v>
      </c>
      <c r="F6" s="56"/>
      <c r="G6" s="56"/>
      <c r="H6" s="54">
        <v>5605</v>
      </c>
      <c r="I6" s="55">
        <v>492180</v>
      </c>
      <c r="J6" s="54">
        <v>5605</v>
      </c>
      <c r="K6" s="56">
        <v>43915</v>
      </c>
      <c r="L6" s="56"/>
      <c r="M6" s="63">
        <f t="shared" si="0"/>
        <v>53171</v>
      </c>
      <c r="N6" s="67">
        <f t="shared" si="1"/>
        <v>53171</v>
      </c>
    </row>
    <row r="7" spans="1:15" x14ac:dyDescent="0.3">
      <c r="A7" s="3" t="s">
        <v>24</v>
      </c>
      <c r="B7" s="54">
        <v>18332</v>
      </c>
      <c r="C7" s="55">
        <v>492181</v>
      </c>
      <c r="D7" s="54">
        <v>18332</v>
      </c>
      <c r="E7" s="56">
        <v>43915</v>
      </c>
      <c r="F7" s="56"/>
      <c r="G7" s="56"/>
      <c r="H7" s="54">
        <v>5605</v>
      </c>
      <c r="I7" s="55">
        <v>492181</v>
      </c>
      <c r="J7" s="54">
        <v>5605</v>
      </c>
      <c r="K7" s="56">
        <v>43915</v>
      </c>
      <c r="L7" s="56"/>
      <c r="M7" s="63">
        <f t="shared" si="0"/>
        <v>23937</v>
      </c>
      <c r="N7" s="67">
        <f t="shared" si="1"/>
        <v>23937</v>
      </c>
    </row>
    <row r="8" spans="1:15" x14ac:dyDescent="0.3">
      <c r="A8" s="3" t="s">
        <v>25</v>
      </c>
      <c r="B8" s="54">
        <v>134908</v>
      </c>
      <c r="C8" s="55">
        <v>492182</v>
      </c>
      <c r="D8" s="54">
        <v>134908</v>
      </c>
      <c r="E8" s="56">
        <v>43915</v>
      </c>
      <c r="F8" s="56"/>
      <c r="G8" s="56"/>
      <c r="H8" s="54">
        <v>5605</v>
      </c>
      <c r="I8" s="55">
        <v>492182</v>
      </c>
      <c r="J8" s="54">
        <v>5605</v>
      </c>
      <c r="K8" s="56">
        <v>43915</v>
      </c>
      <c r="L8" s="56"/>
      <c r="M8" s="63">
        <f t="shared" si="0"/>
        <v>140513</v>
      </c>
      <c r="N8" s="67">
        <f t="shared" si="1"/>
        <v>140513</v>
      </c>
    </row>
    <row r="9" spans="1:15" x14ac:dyDescent="0.3">
      <c r="A9" s="53" t="s">
        <v>60</v>
      </c>
      <c r="B9" s="54">
        <v>86520</v>
      </c>
      <c r="C9" s="55">
        <v>492183</v>
      </c>
      <c r="D9" s="54">
        <v>86520</v>
      </c>
      <c r="E9" s="56">
        <v>43915</v>
      </c>
      <c r="F9" s="56"/>
      <c r="G9" s="56"/>
      <c r="H9" s="54">
        <v>5605</v>
      </c>
      <c r="I9" s="55">
        <v>492183</v>
      </c>
      <c r="J9" s="54">
        <v>5605</v>
      </c>
      <c r="K9" s="56">
        <v>43915</v>
      </c>
      <c r="L9" s="56"/>
      <c r="M9" s="63">
        <f t="shared" si="0"/>
        <v>92125</v>
      </c>
      <c r="N9" s="67">
        <f t="shared" si="1"/>
        <v>92125</v>
      </c>
    </row>
    <row r="10" spans="1:15" ht="28.8" x14ac:dyDescent="0.3">
      <c r="A10" s="3" t="s">
        <v>26</v>
      </c>
      <c r="B10" s="54">
        <v>82433</v>
      </c>
      <c r="C10" s="55">
        <v>492184</v>
      </c>
      <c r="D10" s="54">
        <v>82433</v>
      </c>
      <c r="E10" s="56">
        <v>43915</v>
      </c>
      <c r="F10" s="56"/>
      <c r="G10" s="56"/>
      <c r="H10" s="54">
        <v>5605</v>
      </c>
      <c r="I10" s="55">
        <v>492184</v>
      </c>
      <c r="J10" s="54">
        <v>5605</v>
      </c>
      <c r="K10" s="56">
        <v>43915</v>
      </c>
      <c r="L10" s="56"/>
      <c r="M10" s="63">
        <f t="shared" si="0"/>
        <v>88038</v>
      </c>
      <c r="N10" s="67">
        <f t="shared" si="1"/>
        <v>88038</v>
      </c>
    </row>
    <row r="11" spans="1:15" x14ac:dyDescent="0.3">
      <c r="A11" s="3" t="s">
        <v>27</v>
      </c>
      <c r="B11" s="54">
        <v>36039</v>
      </c>
      <c r="C11" s="55">
        <v>492185</v>
      </c>
      <c r="D11" s="54">
        <v>36039</v>
      </c>
      <c r="E11" s="56">
        <v>43915</v>
      </c>
      <c r="F11" s="56"/>
      <c r="G11" s="56"/>
      <c r="H11" s="54">
        <v>5605</v>
      </c>
      <c r="I11" s="55">
        <v>492185</v>
      </c>
      <c r="J11" s="54">
        <v>5605</v>
      </c>
      <c r="K11" s="56">
        <v>43915</v>
      </c>
      <c r="L11" s="56"/>
      <c r="M11" s="63">
        <f t="shared" si="0"/>
        <v>41644</v>
      </c>
      <c r="N11" s="67">
        <f t="shared" si="1"/>
        <v>41644</v>
      </c>
      <c r="O11" s="60"/>
    </row>
    <row r="12" spans="1:15" x14ac:dyDescent="0.3">
      <c r="A12" s="3" t="s">
        <v>28</v>
      </c>
      <c r="B12" s="54">
        <v>49283</v>
      </c>
      <c r="C12" s="55">
        <v>492186</v>
      </c>
      <c r="D12" s="54">
        <v>49283</v>
      </c>
      <c r="E12" s="56">
        <v>43915</v>
      </c>
      <c r="F12" s="56"/>
      <c r="G12" s="56"/>
      <c r="H12" s="54">
        <v>5605</v>
      </c>
      <c r="I12" s="55">
        <v>492186</v>
      </c>
      <c r="J12" s="54">
        <v>5605</v>
      </c>
      <c r="K12" s="56">
        <v>43915</v>
      </c>
      <c r="L12" s="56"/>
      <c r="M12" s="63">
        <f t="shared" si="0"/>
        <v>54888</v>
      </c>
      <c r="N12" s="67">
        <f t="shared" si="1"/>
        <v>54888</v>
      </c>
    </row>
    <row r="13" spans="1:15" x14ac:dyDescent="0.3">
      <c r="A13" s="3" t="s">
        <v>29</v>
      </c>
      <c r="B13" s="54">
        <v>257867</v>
      </c>
      <c r="C13" s="55">
        <v>492187</v>
      </c>
      <c r="D13" s="54">
        <v>257867</v>
      </c>
      <c r="E13" s="56">
        <v>43915</v>
      </c>
      <c r="F13" s="56"/>
      <c r="G13" s="56"/>
      <c r="H13" s="54">
        <v>5605</v>
      </c>
      <c r="I13" s="55">
        <v>492187</v>
      </c>
      <c r="J13" s="54">
        <v>5605</v>
      </c>
      <c r="K13" s="56">
        <v>43915</v>
      </c>
      <c r="L13" s="56"/>
      <c r="M13" s="63">
        <f t="shared" si="0"/>
        <v>263472</v>
      </c>
      <c r="N13" s="67">
        <f t="shared" si="1"/>
        <v>263472</v>
      </c>
    </row>
    <row r="14" spans="1:15" x14ac:dyDescent="0.3">
      <c r="A14" s="3" t="s">
        <v>30</v>
      </c>
      <c r="B14" s="54">
        <v>26074</v>
      </c>
      <c r="C14" s="55">
        <v>492188</v>
      </c>
      <c r="D14" s="61">
        <v>26074</v>
      </c>
      <c r="E14" s="56">
        <v>43915</v>
      </c>
      <c r="F14" s="56"/>
      <c r="G14" s="56"/>
      <c r="H14" s="54">
        <v>5605</v>
      </c>
      <c r="I14" s="55">
        <v>492188</v>
      </c>
      <c r="J14" s="54">
        <v>5605</v>
      </c>
      <c r="K14" s="56">
        <v>43915</v>
      </c>
      <c r="L14" s="56"/>
      <c r="M14" s="63">
        <f t="shared" si="0"/>
        <v>31679</v>
      </c>
      <c r="N14" s="67">
        <f t="shared" si="1"/>
        <v>31679</v>
      </c>
    </row>
    <row r="15" spans="1:15" x14ac:dyDescent="0.3">
      <c r="A15" s="3" t="s">
        <v>31</v>
      </c>
      <c r="B15" s="54">
        <v>60504</v>
      </c>
      <c r="C15" s="55">
        <v>492189</v>
      </c>
      <c r="D15" s="54">
        <v>60504</v>
      </c>
      <c r="E15" s="56">
        <v>43915</v>
      </c>
      <c r="F15" s="56"/>
      <c r="G15" s="56"/>
      <c r="H15" s="54">
        <v>5605</v>
      </c>
      <c r="I15" s="55">
        <v>492189</v>
      </c>
      <c r="J15" s="54">
        <v>5605</v>
      </c>
      <c r="K15" s="56">
        <v>43915</v>
      </c>
      <c r="L15" s="56"/>
      <c r="M15" s="63">
        <f t="shared" si="0"/>
        <v>66109</v>
      </c>
      <c r="N15" s="67">
        <f t="shared" si="1"/>
        <v>66109</v>
      </c>
    </row>
    <row r="16" spans="1:15" x14ac:dyDescent="0.3">
      <c r="A16" s="3" t="s">
        <v>32</v>
      </c>
      <c r="B16" s="54">
        <v>65175</v>
      </c>
      <c r="C16" s="55">
        <v>492190</v>
      </c>
      <c r="D16" s="54">
        <v>65175</v>
      </c>
      <c r="E16" s="56">
        <v>43915</v>
      </c>
      <c r="F16" s="56"/>
      <c r="G16" s="56"/>
      <c r="H16" s="54">
        <v>5605</v>
      </c>
      <c r="I16" s="55">
        <v>492190</v>
      </c>
      <c r="J16" s="54">
        <v>5605</v>
      </c>
      <c r="K16" s="56">
        <v>43915</v>
      </c>
      <c r="L16" s="56"/>
      <c r="M16" s="63">
        <f t="shared" si="0"/>
        <v>70780</v>
      </c>
      <c r="N16" s="67">
        <f t="shared" si="1"/>
        <v>70780</v>
      </c>
    </row>
    <row r="17" spans="1:14" ht="28.8" x14ac:dyDescent="0.3">
      <c r="A17" s="4" t="s">
        <v>33</v>
      </c>
      <c r="B17" s="54">
        <v>60043</v>
      </c>
      <c r="C17" s="55">
        <v>492191</v>
      </c>
      <c r="D17" s="54">
        <v>60043</v>
      </c>
      <c r="E17" s="56">
        <v>43915</v>
      </c>
      <c r="F17" s="56"/>
      <c r="G17" s="56"/>
      <c r="H17" s="54">
        <v>5605</v>
      </c>
      <c r="I17" s="55">
        <v>492191</v>
      </c>
      <c r="J17" s="54">
        <v>5605</v>
      </c>
      <c r="K17" s="56">
        <v>43915</v>
      </c>
      <c r="L17" s="56"/>
      <c r="M17" s="63">
        <f t="shared" si="0"/>
        <v>65648</v>
      </c>
      <c r="N17" s="67">
        <f t="shared" si="1"/>
        <v>65648</v>
      </c>
    </row>
    <row r="18" spans="1:14" x14ac:dyDescent="0.3">
      <c r="A18" s="26" t="s">
        <v>82</v>
      </c>
      <c r="B18" s="54" t="s">
        <v>89</v>
      </c>
      <c r="C18" s="55"/>
      <c r="D18" s="54"/>
      <c r="E18" s="56"/>
      <c r="F18" s="56"/>
      <c r="G18" s="56"/>
      <c r="H18" s="54" t="s">
        <v>89</v>
      </c>
      <c r="I18" s="55"/>
      <c r="J18" s="54"/>
      <c r="K18" s="56"/>
      <c r="L18" s="56"/>
      <c r="N18" s="67">
        <f t="shared" si="1"/>
        <v>0</v>
      </c>
    </row>
    <row r="19" spans="1:14" x14ac:dyDescent="0.3">
      <c r="B19" s="54">
        <f>SUM(B2:B18)</f>
        <v>1207502</v>
      </c>
      <c r="D19" s="54">
        <f>SUM(D2:D18,D48)</f>
        <v>1207502</v>
      </c>
      <c r="H19" s="64">
        <f>SUM(H2:H18)</f>
        <v>89680</v>
      </c>
      <c r="I19" s="57"/>
      <c r="J19" s="54">
        <f>SUM(J2:J18)</f>
        <v>89680</v>
      </c>
      <c r="K19" s="57"/>
      <c r="L19" s="57"/>
      <c r="M19" s="63">
        <f t="shared" si="0"/>
        <v>1297182</v>
      </c>
      <c r="N19" s="67">
        <f>SUM(N2:N18)</f>
        <v>1297182</v>
      </c>
    </row>
    <row r="22" spans="1:14" x14ac:dyDescent="0.3">
      <c r="A22" s="44" t="s">
        <v>63</v>
      </c>
      <c r="C22" s="48" t="s">
        <v>55</v>
      </c>
      <c r="D22" s="49" t="s">
        <v>56</v>
      </c>
      <c r="E22" s="50" t="s">
        <v>57</v>
      </c>
      <c r="F22" s="51" t="s">
        <v>58</v>
      </c>
      <c r="G22" s="51"/>
    </row>
    <row r="23" spans="1:14" x14ac:dyDescent="0.3">
      <c r="A23" s="5" t="s">
        <v>37</v>
      </c>
      <c r="B23" s="54">
        <v>257</v>
      </c>
      <c r="C23" s="55">
        <v>492192</v>
      </c>
      <c r="D23" s="54">
        <v>257</v>
      </c>
      <c r="E23" s="56">
        <v>43915</v>
      </c>
      <c r="F23" s="56"/>
      <c r="G23" s="56"/>
    </row>
    <row r="24" spans="1:14" x14ac:dyDescent="0.3">
      <c r="A24" s="5" t="s">
        <v>38</v>
      </c>
      <c r="B24" s="54">
        <v>5259</v>
      </c>
      <c r="C24" s="55">
        <v>492193</v>
      </c>
      <c r="D24" s="54">
        <v>5259</v>
      </c>
      <c r="E24" s="56">
        <v>43915</v>
      </c>
      <c r="F24" s="56"/>
      <c r="G24" s="56"/>
    </row>
    <row r="25" spans="1:14" x14ac:dyDescent="0.3">
      <c r="A25" s="5" t="s">
        <v>39</v>
      </c>
      <c r="B25" s="54">
        <v>234</v>
      </c>
      <c r="C25" s="55">
        <v>492194</v>
      </c>
      <c r="D25" s="54">
        <v>234</v>
      </c>
      <c r="E25" s="56">
        <v>43915</v>
      </c>
      <c r="F25" s="56"/>
      <c r="G25" s="56"/>
      <c r="J25" s="43" t="s">
        <v>61</v>
      </c>
      <c r="K25" s="43">
        <f>SUMIF(F2:F18,"&lt;&gt;",D2:D18)</f>
        <v>0</v>
      </c>
    </row>
    <row r="26" spans="1:14" x14ac:dyDescent="0.3">
      <c r="A26" s="5" t="s">
        <v>40</v>
      </c>
      <c r="B26" s="54">
        <v>2739</v>
      </c>
      <c r="C26" s="55">
        <v>492195</v>
      </c>
      <c r="D26" s="54">
        <v>2739</v>
      </c>
      <c r="E26" s="56">
        <v>43915</v>
      </c>
      <c r="F26" s="56"/>
      <c r="G26" s="56"/>
      <c r="J26" s="43" t="s">
        <v>36</v>
      </c>
      <c r="K26" s="43">
        <f>SUMIF(L2:L17,"&lt;&gt;",J2:J17)</f>
        <v>0</v>
      </c>
    </row>
    <row r="27" spans="1:14" x14ac:dyDescent="0.3">
      <c r="A27" s="5" t="s">
        <v>358</v>
      </c>
      <c r="B27" s="54">
        <v>776</v>
      </c>
      <c r="C27" s="55">
        <v>492196</v>
      </c>
      <c r="D27" s="54">
        <v>776</v>
      </c>
      <c r="E27" s="56">
        <v>43915</v>
      </c>
      <c r="F27" s="56"/>
      <c r="G27" s="56"/>
      <c r="J27" s="43" t="s">
        <v>62</v>
      </c>
      <c r="K27" s="43" t="e">
        <f>SUMIF(F23:F47,"&lt;&gt;",#REF!)</f>
        <v>#REF!</v>
      </c>
    </row>
    <row r="28" spans="1:14" x14ac:dyDescent="0.3">
      <c r="A28" s="5" t="s">
        <v>41</v>
      </c>
      <c r="B28" s="54">
        <v>742</v>
      </c>
      <c r="C28" s="55">
        <v>492197</v>
      </c>
      <c r="D28" s="54">
        <v>742</v>
      </c>
      <c r="E28" s="56">
        <v>43915</v>
      </c>
      <c r="F28" s="56"/>
      <c r="G28" s="56"/>
      <c r="J28" s="65" t="s">
        <v>59</v>
      </c>
      <c r="K28" s="65" t="e">
        <f>SUM(K25:K27)</f>
        <v>#REF!</v>
      </c>
    </row>
    <row r="29" spans="1:14" x14ac:dyDescent="0.3">
      <c r="A29" s="5" t="s">
        <v>42</v>
      </c>
      <c r="B29" s="54">
        <v>2661</v>
      </c>
      <c r="C29" s="55">
        <v>492198</v>
      </c>
      <c r="D29" s="54">
        <v>2661</v>
      </c>
      <c r="E29" s="56">
        <v>43915</v>
      </c>
      <c r="F29" s="56"/>
      <c r="G29" s="56"/>
    </row>
    <row r="30" spans="1:14" x14ac:dyDescent="0.3">
      <c r="A30" s="5" t="s">
        <v>43</v>
      </c>
      <c r="B30" s="54">
        <v>1758</v>
      </c>
      <c r="C30" s="55">
        <v>492199</v>
      </c>
      <c r="D30" s="54">
        <v>1758</v>
      </c>
      <c r="E30" s="56">
        <v>43915</v>
      </c>
      <c r="F30" s="56"/>
      <c r="G30" s="56"/>
    </row>
    <row r="31" spans="1:14" x14ac:dyDescent="0.3">
      <c r="A31" s="5" t="s">
        <v>44</v>
      </c>
      <c r="B31" s="54">
        <v>1419</v>
      </c>
      <c r="C31" s="55">
        <v>492200</v>
      </c>
      <c r="D31" s="54">
        <v>1419</v>
      </c>
      <c r="E31" s="56">
        <v>43915</v>
      </c>
      <c r="F31" s="56"/>
      <c r="G31" s="56"/>
    </row>
    <row r="32" spans="1:14" x14ac:dyDescent="0.3">
      <c r="A32" s="5" t="s">
        <v>45</v>
      </c>
      <c r="B32" s="54">
        <v>543</v>
      </c>
      <c r="C32" s="55">
        <v>492201</v>
      </c>
      <c r="D32" s="54">
        <v>543</v>
      </c>
      <c r="E32" s="56">
        <v>43915</v>
      </c>
      <c r="F32" s="56"/>
      <c r="G32" s="56"/>
    </row>
    <row r="33" spans="1:14" x14ac:dyDescent="0.3">
      <c r="A33" s="5" t="s">
        <v>359</v>
      </c>
      <c r="B33" s="54">
        <v>1287</v>
      </c>
      <c r="C33" s="55">
        <v>492202</v>
      </c>
      <c r="D33" s="54">
        <v>1287</v>
      </c>
      <c r="E33" s="56">
        <v>43915</v>
      </c>
      <c r="F33" s="56"/>
      <c r="G33" s="56"/>
    </row>
    <row r="34" spans="1:14" x14ac:dyDescent="0.3">
      <c r="A34" s="5" t="s">
        <v>360</v>
      </c>
      <c r="B34" s="54">
        <v>4707</v>
      </c>
      <c r="C34" s="55">
        <v>492203</v>
      </c>
      <c r="D34" s="54">
        <v>4707</v>
      </c>
      <c r="E34" s="56">
        <v>43915</v>
      </c>
      <c r="F34" s="56"/>
      <c r="G34" s="56"/>
    </row>
    <row r="35" spans="1:14" x14ac:dyDescent="0.3">
      <c r="A35" s="5" t="s">
        <v>46</v>
      </c>
      <c r="B35" s="54">
        <v>2726</v>
      </c>
      <c r="C35" s="55">
        <v>492204</v>
      </c>
      <c r="D35" s="54">
        <v>2726</v>
      </c>
      <c r="E35" s="56">
        <v>43915</v>
      </c>
      <c r="F35" s="56"/>
      <c r="G35" s="56"/>
    </row>
    <row r="36" spans="1:14" x14ac:dyDescent="0.3">
      <c r="A36" s="5" t="s">
        <v>47</v>
      </c>
      <c r="B36" s="54">
        <v>3192</v>
      </c>
      <c r="C36" s="55">
        <v>492205</v>
      </c>
      <c r="D36" s="54">
        <v>3192</v>
      </c>
      <c r="E36" s="56">
        <v>43915</v>
      </c>
      <c r="F36" s="56"/>
      <c r="G36" s="56"/>
    </row>
    <row r="37" spans="1:14" x14ac:dyDescent="0.3">
      <c r="A37" s="5" t="s">
        <v>48</v>
      </c>
      <c r="B37" s="54">
        <v>5015</v>
      </c>
      <c r="C37" s="55">
        <v>492206</v>
      </c>
      <c r="D37" s="54">
        <v>5015</v>
      </c>
      <c r="E37" s="56">
        <v>43915</v>
      </c>
      <c r="F37" s="56"/>
      <c r="G37" s="56"/>
    </row>
    <row r="38" spans="1:14" x14ac:dyDescent="0.3">
      <c r="A38" s="5" t="s">
        <v>361</v>
      </c>
      <c r="B38" s="54">
        <v>1229</v>
      </c>
      <c r="C38" s="55">
        <v>492207</v>
      </c>
      <c r="D38" s="54">
        <v>1229</v>
      </c>
      <c r="E38" s="56">
        <v>43915</v>
      </c>
      <c r="F38" s="56"/>
      <c r="G38" s="56"/>
    </row>
    <row r="39" spans="1:14" x14ac:dyDescent="0.3">
      <c r="A39" s="5" t="s">
        <v>49</v>
      </c>
      <c r="B39" s="54">
        <v>3007</v>
      </c>
      <c r="C39" s="55">
        <v>492208</v>
      </c>
      <c r="D39" s="54">
        <v>3007</v>
      </c>
      <c r="E39" s="56">
        <v>43915</v>
      </c>
      <c r="F39" s="56"/>
      <c r="G39" s="56"/>
    </row>
    <row r="40" spans="1:14" x14ac:dyDescent="0.3">
      <c r="A40" s="5" t="s">
        <v>50</v>
      </c>
      <c r="B40" s="54">
        <v>457</v>
      </c>
      <c r="C40" s="55">
        <v>492209</v>
      </c>
      <c r="D40" s="54">
        <v>457</v>
      </c>
      <c r="E40" s="56">
        <v>43915</v>
      </c>
      <c r="F40" s="56"/>
      <c r="G40" s="56"/>
    </row>
    <row r="41" spans="1:14" x14ac:dyDescent="0.3">
      <c r="A41" s="5" t="s">
        <v>51</v>
      </c>
      <c r="B41" s="54">
        <v>3154</v>
      </c>
      <c r="C41" s="55">
        <v>492210</v>
      </c>
      <c r="D41" s="54">
        <v>3154</v>
      </c>
      <c r="E41" s="56">
        <v>43915</v>
      </c>
      <c r="F41" s="56"/>
      <c r="G41" s="56"/>
    </row>
    <row r="42" spans="1:14" x14ac:dyDescent="0.3">
      <c r="A42" s="5" t="s">
        <v>362</v>
      </c>
      <c r="B42" s="54">
        <v>2712</v>
      </c>
      <c r="C42" s="55">
        <v>492211</v>
      </c>
      <c r="D42" s="54">
        <v>2712</v>
      </c>
      <c r="E42" s="56">
        <v>43915</v>
      </c>
      <c r="F42" s="56"/>
      <c r="G42" s="56"/>
    </row>
    <row r="43" spans="1:14" x14ac:dyDescent="0.3">
      <c r="A43" s="5" t="s">
        <v>363</v>
      </c>
      <c r="B43" s="54">
        <v>506</v>
      </c>
      <c r="C43" s="55">
        <v>492212</v>
      </c>
      <c r="D43" s="54">
        <v>506</v>
      </c>
      <c r="E43" s="56">
        <v>43915</v>
      </c>
      <c r="F43" s="56"/>
      <c r="G43" s="56"/>
    </row>
    <row r="44" spans="1:14" x14ac:dyDescent="0.3">
      <c r="A44" s="5" t="s">
        <v>52</v>
      </c>
      <c r="B44" s="54">
        <v>3838</v>
      </c>
      <c r="C44" s="55">
        <v>492213</v>
      </c>
      <c r="D44" s="54">
        <v>3838</v>
      </c>
      <c r="E44" s="56">
        <v>43915</v>
      </c>
      <c r="F44" s="56"/>
      <c r="G44" s="56"/>
    </row>
    <row r="45" spans="1:14" x14ac:dyDescent="0.3">
      <c r="A45" s="5" t="s">
        <v>53</v>
      </c>
      <c r="B45" s="54">
        <v>11243</v>
      </c>
      <c r="C45" s="55">
        <v>492214</v>
      </c>
      <c r="D45" s="54">
        <v>11243</v>
      </c>
      <c r="E45" s="56">
        <v>43915</v>
      </c>
      <c r="F45" s="56"/>
      <c r="G45" s="56"/>
    </row>
    <row r="46" spans="1:14" x14ac:dyDescent="0.3">
      <c r="A46" s="5" t="s">
        <v>364</v>
      </c>
      <c r="B46" s="54">
        <v>2066</v>
      </c>
      <c r="C46" s="55">
        <v>492215</v>
      </c>
      <c r="D46" s="54">
        <v>2066</v>
      </c>
      <c r="E46" s="56">
        <v>43915</v>
      </c>
      <c r="F46" s="56"/>
      <c r="G46" s="56"/>
    </row>
    <row r="47" spans="1:14" x14ac:dyDescent="0.3">
      <c r="A47" s="5" t="s">
        <v>54</v>
      </c>
      <c r="B47" s="54">
        <v>55921</v>
      </c>
      <c r="C47" s="55">
        <v>492216</v>
      </c>
      <c r="D47" s="54">
        <v>55921</v>
      </c>
      <c r="E47" s="56">
        <v>43915</v>
      </c>
      <c r="F47" s="56"/>
      <c r="G47" s="56"/>
    </row>
    <row r="48" spans="1:14" s="45" customFormat="1" x14ac:dyDescent="0.3">
      <c r="A48" s="44" t="s">
        <v>35</v>
      </c>
      <c r="B48" s="66"/>
      <c r="C48" s="67"/>
      <c r="D48" s="66">
        <f>SUM(D23:D47)</f>
        <v>117448</v>
      </c>
      <c r="E48" s="67"/>
      <c r="F48" s="67"/>
      <c r="G48" s="67"/>
      <c r="H48" s="58"/>
      <c r="M48" s="67"/>
      <c r="N48" s="67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L4" zoomScale="90" zoomScaleNormal="90" workbookViewId="0">
      <selection activeCell="U5" sqref="U5"/>
    </sheetView>
  </sheetViews>
  <sheetFormatPr defaultColWidth="8.88671875" defaultRowHeight="14.4" x14ac:dyDescent="0.3"/>
  <cols>
    <col min="1" max="1" width="38.44140625" style="62" customWidth="1"/>
    <col min="2" max="2" width="13.5546875" style="62" customWidth="1"/>
    <col min="3" max="3" width="9.44140625" style="62" bestFit="1" customWidth="1"/>
    <col min="4" max="4" width="10.5546875" style="62" bestFit="1" customWidth="1"/>
    <col min="5" max="5" width="2.88671875" style="151" customWidth="1"/>
    <col min="6" max="6" width="38.44140625" style="62" customWidth="1"/>
    <col min="7" max="7" width="13.109375" style="62" bestFit="1" customWidth="1"/>
    <col min="8" max="8" width="9.44140625" style="62" bestFit="1" customWidth="1"/>
    <col min="9" max="9" width="11.6640625" style="62" bestFit="1" customWidth="1"/>
    <col min="10" max="10" width="2.88671875" style="151" customWidth="1"/>
    <col min="11" max="11" width="38.44140625" style="62" customWidth="1"/>
    <col min="12" max="12" width="13.109375" style="62" bestFit="1" customWidth="1"/>
    <col min="13" max="13" width="9.44140625" style="62" bestFit="1" customWidth="1"/>
    <col min="14" max="14" width="11.6640625" style="62" bestFit="1" customWidth="1"/>
    <col min="15" max="15" width="2.88671875" style="151" customWidth="1"/>
    <col min="16" max="16" width="39.44140625" style="62" customWidth="1"/>
    <col min="17" max="17" width="12" style="83" bestFit="1" customWidth="1"/>
    <col min="18" max="18" width="9.44140625" style="62" bestFit="1" customWidth="1"/>
    <col min="19" max="19" width="11.6640625" style="62" bestFit="1" customWidth="1"/>
    <col min="20" max="20" width="2.88671875" style="151" customWidth="1"/>
    <col min="21" max="21" width="34.77734375" style="62" customWidth="1"/>
    <col min="22" max="16384" width="8.88671875" style="62"/>
  </cols>
  <sheetData>
    <row r="1" spans="1:24" x14ac:dyDescent="0.3">
      <c r="A1" s="77" t="s">
        <v>674</v>
      </c>
      <c r="B1" s="44"/>
      <c r="C1" s="93" t="s">
        <v>83</v>
      </c>
      <c r="D1" s="44" t="s">
        <v>84</v>
      </c>
      <c r="F1" s="77" t="s">
        <v>1277</v>
      </c>
      <c r="G1" s="44"/>
      <c r="H1" s="93" t="s">
        <v>83</v>
      </c>
      <c r="I1" s="44" t="s">
        <v>84</v>
      </c>
      <c r="K1" s="77" t="s">
        <v>1288</v>
      </c>
      <c r="L1" s="44"/>
      <c r="M1" s="93" t="s">
        <v>83</v>
      </c>
      <c r="N1" s="44" t="s">
        <v>84</v>
      </c>
      <c r="P1" s="77" t="s">
        <v>121</v>
      </c>
      <c r="Q1" s="77"/>
      <c r="R1" s="93" t="s">
        <v>83</v>
      </c>
      <c r="S1" s="44" t="s">
        <v>84</v>
      </c>
      <c r="U1" s="77" t="s">
        <v>86</v>
      </c>
      <c r="V1" s="44"/>
      <c r="W1" s="93" t="s">
        <v>83</v>
      </c>
      <c r="X1" s="44" t="s">
        <v>84</v>
      </c>
    </row>
    <row r="2" spans="1:24" ht="57.6" x14ac:dyDescent="0.3">
      <c r="A2" s="62" t="s">
        <v>558</v>
      </c>
      <c r="B2" s="42">
        <v>250000</v>
      </c>
      <c r="C2" s="94">
        <v>492273</v>
      </c>
      <c r="D2" s="41">
        <v>43931</v>
      </c>
      <c r="F2" s="62" t="s">
        <v>560</v>
      </c>
      <c r="G2" s="42">
        <v>1154.76</v>
      </c>
      <c r="H2" s="62">
        <v>491223</v>
      </c>
      <c r="I2" s="41">
        <v>43711</v>
      </c>
      <c r="K2" s="62" t="s">
        <v>1278</v>
      </c>
      <c r="L2" s="42">
        <v>111000</v>
      </c>
      <c r="M2" s="62">
        <v>493295</v>
      </c>
      <c r="N2" s="41">
        <v>44088</v>
      </c>
      <c r="P2" s="62" t="s">
        <v>123</v>
      </c>
      <c r="Q2" s="42">
        <v>961</v>
      </c>
      <c r="R2" s="94" t="s">
        <v>133</v>
      </c>
      <c r="S2" s="41">
        <v>43861</v>
      </c>
    </row>
    <row r="3" spans="1:24" ht="57.6" x14ac:dyDescent="0.3">
      <c r="B3" s="42"/>
      <c r="C3" s="94"/>
      <c r="D3" s="41"/>
      <c r="F3" s="62" t="s">
        <v>660</v>
      </c>
      <c r="G3" s="42">
        <v>2910</v>
      </c>
      <c r="H3" s="94" t="s">
        <v>661</v>
      </c>
      <c r="I3" s="41">
        <v>43930</v>
      </c>
      <c r="L3" s="42"/>
      <c r="M3" s="94"/>
      <c r="N3" s="41"/>
      <c r="P3" s="62" t="s">
        <v>124</v>
      </c>
      <c r="Q3" s="42">
        <v>2779</v>
      </c>
      <c r="R3" s="94" t="s">
        <v>134</v>
      </c>
      <c r="S3" s="41">
        <v>43861</v>
      </c>
    </row>
    <row r="4" spans="1:24" ht="28.8" x14ac:dyDescent="0.3">
      <c r="B4" s="42"/>
      <c r="C4" s="94"/>
      <c r="D4" s="41"/>
      <c r="F4" s="62" t="s">
        <v>662</v>
      </c>
      <c r="G4" s="42">
        <v>249</v>
      </c>
      <c r="H4" s="94" t="s">
        <v>663</v>
      </c>
      <c r="I4" s="41">
        <v>43952</v>
      </c>
      <c r="L4" s="42"/>
      <c r="M4" s="94"/>
      <c r="N4" s="41"/>
      <c r="P4" s="62" t="s">
        <v>125</v>
      </c>
      <c r="Q4" s="42">
        <v>706</v>
      </c>
      <c r="R4" s="94" t="s">
        <v>135</v>
      </c>
      <c r="S4" s="41">
        <v>43861</v>
      </c>
    </row>
    <row r="5" spans="1:24" ht="43.2" x14ac:dyDescent="0.3">
      <c r="B5" s="42"/>
      <c r="C5" s="94"/>
      <c r="D5" s="41"/>
      <c r="F5" s="62" t="s">
        <v>664</v>
      </c>
      <c r="G5" s="42">
        <v>3214</v>
      </c>
      <c r="H5" s="94" t="s">
        <v>665</v>
      </c>
      <c r="I5" s="41">
        <v>43952</v>
      </c>
      <c r="L5" s="42"/>
      <c r="M5" s="94"/>
      <c r="N5" s="41"/>
      <c r="P5" s="62" t="s">
        <v>126</v>
      </c>
      <c r="Q5" s="42">
        <v>5700</v>
      </c>
      <c r="R5" s="94" t="s">
        <v>136</v>
      </c>
      <c r="S5" s="41">
        <v>43861</v>
      </c>
    </row>
    <row r="6" spans="1:24" ht="28.8" x14ac:dyDescent="0.3">
      <c r="B6" s="42"/>
      <c r="C6" s="94"/>
      <c r="D6" s="41"/>
      <c r="F6" s="62" t="s">
        <v>666</v>
      </c>
      <c r="G6" s="42">
        <v>387</v>
      </c>
      <c r="H6" s="94" t="s">
        <v>667</v>
      </c>
      <c r="I6" s="41">
        <v>43952</v>
      </c>
      <c r="L6" s="42"/>
      <c r="M6" s="94"/>
      <c r="N6" s="41"/>
      <c r="P6" s="62" t="s">
        <v>127</v>
      </c>
      <c r="Q6" s="42">
        <v>1075</v>
      </c>
      <c r="R6" s="94" t="s">
        <v>137</v>
      </c>
      <c r="S6" s="41">
        <v>43861</v>
      </c>
    </row>
    <row r="7" spans="1:24" ht="28.8" x14ac:dyDescent="0.3">
      <c r="B7" s="42"/>
      <c r="C7" s="94"/>
      <c r="D7" s="41"/>
      <c r="F7" s="62" t="s">
        <v>668</v>
      </c>
      <c r="G7" s="42">
        <v>50.82</v>
      </c>
      <c r="H7" s="94" t="s">
        <v>669</v>
      </c>
      <c r="I7" s="41">
        <v>43952</v>
      </c>
      <c r="L7" s="42"/>
      <c r="M7" s="94"/>
      <c r="N7" s="41"/>
      <c r="P7" s="62" t="s">
        <v>128</v>
      </c>
      <c r="Q7" s="42">
        <v>1521</v>
      </c>
      <c r="R7" s="94" t="s">
        <v>138</v>
      </c>
      <c r="S7" s="41">
        <v>43861</v>
      </c>
    </row>
    <row r="8" spans="1:24" ht="43.2" x14ac:dyDescent="0.3">
      <c r="B8" s="42"/>
      <c r="C8" s="94"/>
      <c r="D8" s="41"/>
      <c r="F8" s="62" t="s">
        <v>1196</v>
      </c>
      <c r="G8" s="42">
        <v>5327.28</v>
      </c>
      <c r="H8" s="62">
        <v>493705</v>
      </c>
      <c r="I8" s="41">
        <v>44147</v>
      </c>
      <c r="P8" s="62" t="s">
        <v>129</v>
      </c>
      <c r="Q8" s="42">
        <v>5015</v>
      </c>
      <c r="R8" s="94" t="s">
        <v>139</v>
      </c>
      <c r="S8" s="41">
        <v>43861</v>
      </c>
    </row>
    <row r="9" spans="1:24" ht="28.8" x14ac:dyDescent="0.3">
      <c r="L9" s="42"/>
      <c r="N9" s="41"/>
      <c r="P9" s="62" t="s">
        <v>130</v>
      </c>
      <c r="Q9" s="42">
        <v>773</v>
      </c>
      <c r="R9" s="94" t="s">
        <v>140</v>
      </c>
      <c r="S9" s="41">
        <v>43861</v>
      </c>
    </row>
    <row r="10" spans="1:24" ht="28.8" x14ac:dyDescent="0.3">
      <c r="P10" s="62" t="s">
        <v>131</v>
      </c>
      <c r="Q10" s="42">
        <v>2518</v>
      </c>
      <c r="R10" s="94" t="s">
        <v>141</v>
      </c>
      <c r="S10" s="41">
        <v>43861</v>
      </c>
    </row>
    <row r="11" spans="1:24" ht="28.8" x14ac:dyDescent="0.3">
      <c r="P11" s="62" t="s">
        <v>132</v>
      </c>
      <c r="Q11" s="42">
        <v>1971</v>
      </c>
      <c r="R11" s="94" t="s">
        <v>142</v>
      </c>
      <c r="S11" s="41">
        <v>43861</v>
      </c>
    </row>
    <row r="12" spans="1:24" ht="43.2" x14ac:dyDescent="0.3">
      <c r="P12" s="62" t="s">
        <v>465</v>
      </c>
      <c r="Q12" s="42">
        <v>328.5</v>
      </c>
      <c r="R12" s="94">
        <v>492305</v>
      </c>
      <c r="S12" s="41">
        <v>43938</v>
      </c>
    </row>
    <row r="13" spans="1:24" x14ac:dyDescent="0.3">
      <c r="Q13" s="42"/>
      <c r="R13" s="94"/>
      <c r="S13" s="41"/>
    </row>
    <row r="15" spans="1:24" x14ac:dyDescent="0.3">
      <c r="B15" s="84">
        <f>SUM(B2:B14)</f>
        <v>250000</v>
      </c>
      <c r="G15" s="84">
        <f>SUM(G2:G14)</f>
        <v>13292.86</v>
      </c>
      <c r="L15" s="84">
        <f>SUM(L2:L14)</f>
        <v>111000</v>
      </c>
      <c r="Q15" s="83">
        <f>SUM(Q2:Q14)</f>
        <v>23347.5</v>
      </c>
      <c r="U15" s="84">
        <f t="shared" ref="U15" si="0">SUM(U2:U14)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12" sqref="B12"/>
    </sheetView>
  </sheetViews>
  <sheetFormatPr defaultColWidth="8.6640625" defaultRowHeight="14.4" x14ac:dyDescent="0.3"/>
  <cols>
    <col min="1" max="1" width="26.88671875" style="46" bestFit="1" customWidth="1"/>
    <col min="2" max="2" width="11.5546875" style="46" bestFit="1" customWidth="1"/>
    <col min="3" max="3" width="10.88671875" style="46" bestFit="1" customWidth="1"/>
    <col min="4" max="4" width="14.5546875" style="46" bestFit="1" customWidth="1"/>
    <col min="5" max="5" width="29.88671875" style="46" bestFit="1" customWidth="1"/>
    <col min="6" max="6" width="32.88671875" style="46" bestFit="1" customWidth="1"/>
    <col min="7" max="7" width="8.6640625" style="46"/>
    <col min="8" max="8" width="11.44140625" style="63" customWidth="1"/>
    <col min="9" max="9" width="17.6640625" style="46" customWidth="1"/>
    <col min="10" max="10" width="18.77734375" style="63" customWidth="1"/>
    <col min="11" max="12" width="13.109375" style="46" bestFit="1" customWidth="1"/>
    <col min="13" max="16384" width="8.6640625" style="46"/>
  </cols>
  <sheetData>
    <row r="1" spans="1:11" s="45" customFormat="1" x14ac:dyDescent="0.3">
      <c r="A1" s="45" t="s">
        <v>75</v>
      </c>
      <c r="B1" s="65" t="s">
        <v>73</v>
      </c>
      <c r="C1" s="45" t="s">
        <v>74</v>
      </c>
      <c r="D1" s="45" t="s">
        <v>76</v>
      </c>
      <c r="E1" s="45" t="s">
        <v>77</v>
      </c>
      <c r="F1" s="45" t="s">
        <v>1275</v>
      </c>
      <c r="H1" s="167" t="s">
        <v>1292</v>
      </c>
      <c r="I1" s="167"/>
      <c r="J1" s="167"/>
      <c r="K1" s="158"/>
    </row>
    <row r="2" spans="1:11" x14ac:dyDescent="0.3">
      <c r="A2" s="46" t="s">
        <v>102</v>
      </c>
      <c r="B2" s="23">
        <v>500</v>
      </c>
      <c r="C2" s="27"/>
      <c r="D2" s="27">
        <v>43839</v>
      </c>
      <c r="H2" s="159" t="s">
        <v>1293</v>
      </c>
      <c r="I2" s="159">
        <f>I10-J10</f>
        <v>6356.76</v>
      </c>
    </row>
    <row r="3" spans="1:11" x14ac:dyDescent="0.3">
      <c r="A3" s="46" t="s">
        <v>85</v>
      </c>
      <c r="B3" s="23">
        <v>10000</v>
      </c>
      <c r="D3" s="27">
        <v>43839</v>
      </c>
      <c r="H3" s="45" t="s">
        <v>74</v>
      </c>
      <c r="I3" s="67" t="s">
        <v>1294</v>
      </c>
      <c r="J3" s="67" t="s">
        <v>1295</v>
      </c>
    </row>
    <row r="4" spans="1:11" x14ac:dyDescent="0.3">
      <c r="A4" s="46" t="s">
        <v>356</v>
      </c>
      <c r="B4" s="43"/>
      <c r="D4" s="27">
        <v>43833</v>
      </c>
      <c r="F4" s="46" t="s">
        <v>559</v>
      </c>
      <c r="H4" s="27">
        <v>43434</v>
      </c>
      <c r="I4" s="63">
        <v>6800</v>
      </c>
    </row>
    <row r="5" spans="1:11" x14ac:dyDescent="0.3">
      <c r="A5" s="46" t="s">
        <v>562</v>
      </c>
      <c r="B5" s="23">
        <v>100</v>
      </c>
      <c r="C5" s="27">
        <v>43955</v>
      </c>
      <c r="D5" s="27">
        <v>43965</v>
      </c>
      <c r="H5" s="27">
        <v>43473</v>
      </c>
      <c r="I5" s="63">
        <v>400</v>
      </c>
    </row>
    <row r="6" spans="1:11" x14ac:dyDescent="0.3">
      <c r="A6" s="46" t="s">
        <v>658</v>
      </c>
      <c r="B6" s="23">
        <v>100</v>
      </c>
      <c r="C6" s="27"/>
      <c r="D6" s="27">
        <v>43969</v>
      </c>
      <c r="H6" s="27">
        <v>43888</v>
      </c>
      <c r="I6" s="63"/>
      <c r="J6" s="63">
        <v>843.24</v>
      </c>
      <c r="K6" s="27"/>
    </row>
    <row r="7" spans="1:11" x14ac:dyDescent="0.3">
      <c r="A7" s="46" t="s">
        <v>670</v>
      </c>
      <c r="B7" s="23">
        <v>25</v>
      </c>
      <c r="C7" s="27">
        <v>43997</v>
      </c>
      <c r="D7" s="27">
        <v>43997</v>
      </c>
      <c r="H7" s="46"/>
      <c r="I7" s="63"/>
    </row>
    <row r="8" spans="1:11" x14ac:dyDescent="0.3">
      <c r="A8" s="46" t="s">
        <v>671</v>
      </c>
      <c r="B8" s="23">
        <v>50</v>
      </c>
      <c r="C8" s="27">
        <v>44000</v>
      </c>
      <c r="D8" s="27">
        <v>44000</v>
      </c>
      <c r="E8" s="46" t="s">
        <v>672</v>
      </c>
      <c r="H8" s="46"/>
      <c r="I8" s="63"/>
    </row>
    <row r="9" spans="1:11" x14ac:dyDescent="0.3">
      <c r="A9" s="46" t="s">
        <v>85</v>
      </c>
      <c r="B9" s="23">
        <v>5000</v>
      </c>
      <c r="C9" s="27">
        <v>44097</v>
      </c>
      <c r="D9" s="27">
        <v>44097</v>
      </c>
      <c r="H9" s="46"/>
      <c r="I9" s="63"/>
    </row>
    <row r="10" spans="1:11" x14ac:dyDescent="0.3">
      <c r="A10" s="46" t="s">
        <v>1095</v>
      </c>
      <c r="B10" s="23">
        <v>25</v>
      </c>
      <c r="C10" s="27">
        <v>44116</v>
      </c>
      <c r="D10" s="27">
        <v>44116</v>
      </c>
      <c r="H10" s="46"/>
      <c r="I10" s="63">
        <f>SUM(I4:I9)</f>
        <v>7200</v>
      </c>
      <c r="J10" s="63">
        <f>SUM(J4:J9)</f>
        <v>843.24</v>
      </c>
    </row>
    <row r="11" spans="1:11" x14ac:dyDescent="0.3">
      <c r="A11" s="46" t="s">
        <v>1273</v>
      </c>
      <c r="B11" s="23">
        <v>100</v>
      </c>
      <c r="C11" s="27">
        <v>44168</v>
      </c>
      <c r="D11" s="27"/>
      <c r="E11" s="46" t="s">
        <v>1274</v>
      </c>
    </row>
    <row r="12" spans="1:11" x14ac:dyDescent="0.3">
      <c r="A12" s="46" t="s">
        <v>1290</v>
      </c>
      <c r="B12" s="23">
        <v>100</v>
      </c>
      <c r="C12" s="27">
        <v>44185</v>
      </c>
      <c r="D12" s="27"/>
      <c r="E12" s="46" t="s">
        <v>1291</v>
      </c>
    </row>
    <row r="13" spans="1:11" x14ac:dyDescent="0.3">
      <c r="B13" s="43"/>
    </row>
    <row r="14" spans="1:11" x14ac:dyDescent="0.3">
      <c r="A14" s="135" t="s">
        <v>35</v>
      </c>
      <c r="B14" s="43">
        <f>SUM(B2:B13)</f>
        <v>16000</v>
      </c>
    </row>
    <row r="15" spans="1:11" x14ac:dyDescent="0.3">
      <c r="B15" s="43"/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2021-02-09T19:25:05Z</dcterms:modified>
</cp:coreProperties>
</file>